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++ 01 @ Green Office อำนวย ยศสุข (ใหญ่)\@หมวด _ อำนวยการ\แผน (ปรับใหม่)\"/>
    </mc:Choice>
  </mc:AlternateContent>
  <bookViews>
    <workbookView xWindow="0" yWindow="0" windowWidth="20490" windowHeight="7380" activeTab="2"/>
  </bookViews>
  <sheets>
    <sheet name="Sheet1" sheetId="1" r:id="rId1"/>
    <sheet name="เปลี่ยนแปลงงบ (ล่าสุด)" sheetId="2" r:id="rId2"/>
    <sheet name="เปลี่ยนแปลงงบ (สรุปรายงาน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92" i="3"/>
  <c r="C90" i="3"/>
  <c r="C89" i="3" s="1"/>
  <c r="C91" i="3"/>
  <c r="C83" i="3"/>
  <c r="C79" i="3"/>
  <c r="C56" i="3"/>
  <c r="C55" i="3"/>
  <c r="C46" i="3"/>
  <c r="C45" i="3"/>
  <c r="C37" i="3"/>
  <c r="C29" i="3"/>
  <c r="C28" i="3"/>
  <c r="C19" i="3"/>
  <c r="C13" i="3"/>
  <c r="C11" i="3"/>
  <c r="C10" i="3"/>
  <c r="C9" i="3"/>
  <c r="C8" i="3"/>
  <c r="E6" i="2"/>
  <c r="E5" i="2"/>
  <c r="C6" i="2"/>
  <c r="C15" i="2"/>
  <c r="C12" i="2"/>
  <c r="C11" i="2"/>
  <c r="C10" i="2"/>
  <c r="C35" i="2" l="1"/>
  <c r="C90" i="2"/>
  <c r="C87" i="2"/>
  <c r="C36" i="3"/>
  <c r="C74" i="3" l="1"/>
  <c r="C69" i="3"/>
  <c r="C68" i="3" s="1"/>
  <c r="C54" i="3"/>
  <c r="C51" i="3"/>
  <c r="C50" i="3"/>
  <c r="C44" i="3"/>
  <c r="C27" i="3"/>
  <c r="C22" i="3"/>
  <c r="C18" i="3"/>
  <c r="C12" i="3"/>
  <c r="C7" i="3"/>
  <c r="C5" i="3"/>
  <c r="C67" i="2"/>
  <c r="C72" i="2"/>
  <c r="C77" i="2"/>
  <c r="C81" i="2"/>
  <c r="C57" i="2"/>
  <c r="C55" i="2" s="1"/>
  <c r="C52" i="2"/>
  <c r="C51" i="2"/>
  <c r="C46" i="2"/>
  <c r="C44" i="2" s="1"/>
  <c r="C29" i="2"/>
  <c r="C24" i="2"/>
  <c r="C20" i="2"/>
  <c r="C14" i="2"/>
  <c r="C5" i="2"/>
  <c r="C49" i="3" l="1"/>
  <c r="C40" i="3"/>
  <c r="C66" i="2"/>
  <c r="C17" i="3"/>
  <c r="C49" i="2"/>
  <c r="C41" i="2" s="1"/>
  <c r="C19" i="2"/>
  <c r="C18" i="1"/>
  <c r="C28" i="1"/>
  <c r="C23" i="1"/>
  <c r="C19" i="1"/>
  <c r="C32" i="1"/>
  <c r="C53" i="1"/>
  <c r="C51" i="1" s="1"/>
  <c r="C48" i="1"/>
  <c r="C47" i="1"/>
  <c r="C45" i="1" s="1"/>
  <c r="C42" i="1"/>
  <c r="C40" i="1" s="1"/>
  <c r="C37" i="1" s="1"/>
  <c r="C14" i="1"/>
  <c r="C13" i="1" s="1"/>
  <c r="C6" i="1"/>
  <c r="C5" i="1" s="1"/>
  <c r="C10" i="1"/>
  <c r="C4" i="3" l="1"/>
  <c r="C4" i="1"/>
  <c r="C8" i="1"/>
  <c r="C4" i="2"/>
  <c r="C9" i="2"/>
</calcChain>
</file>

<file path=xl/sharedStrings.xml><?xml version="1.0" encoding="utf-8"?>
<sst xmlns="http://schemas.openxmlformats.org/spreadsheetml/2006/main" count="266" uniqueCount="132">
  <si>
    <t>รายละเอียดค่าใช้จ่ายโครงการ Green office อาคารอำนวย ยศสุข</t>
  </si>
  <si>
    <t>ลำดับ</t>
  </si>
  <si>
    <t>กิจกรรม</t>
  </si>
  <si>
    <t>เป็นเงิน</t>
  </si>
  <si>
    <t>กิจกรรมอบรมให้ความรู้เกี่ยวกับสำนักงานสีเขียว</t>
  </si>
  <si>
    <t>1.1 ค่าอาหารว่าง จำนวน 130 คนๆละ 30 บาท จำนวน 2 มื้อ</t>
  </si>
  <si>
    <t>1.2 ค่าอาหารกลางวัน จำนวน 130 คนๆละ 90 บาท จำนวน 1 มื้อ</t>
  </si>
  <si>
    <t>1.3 ค่าเอกสารประกอบการอบรม จำนวน 130 ชุดๆละ 50 บาท</t>
  </si>
  <si>
    <t>1.4 ค่าของที่ระลึกวิทยากร จำนวน 2 ชุดๆละ 1,000 บาท</t>
  </si>
  <si>
    <t>ประชุมคณะทำงานสำนักงานสีเขียว</t>
  </si>
  <si>
    <t>2.1 ค่าอาหารว่างและเครื่องดื่ม จำนวน 50 คนๆละ 30 บาท จำนวน 5 ครั้ง</t>
  </si>
  <si>
    <t>กิจกรรม Big Cleaning Day</t>
  </si>
  <si>
    <t>3.1 ค่าอาหารกลางวัน 130 คนๆละ 90 บาท จำนวน 2 ครั้ง</t>
  </si>
  <si>
    <t>3.2 ค่าวัสดุงานบ้านงานครัว จำนวน 2 ครั้งๆละ 2,000 บาท</t>
  </si>
  <si>
    <t>3.3 ค่าวัสดุเกษตร จำนวน 2 ครั้งๆละ 2,000 บาท</t>
  </si>
  <si>
    <t>3.4 ค่าวัสดุโฆษณา(ป้ายประชาสัมพันธ์)</t>
  </si>
  <si>
    <t>หมวดที่ 2 การสื่อสารและสร้างจิตสำนึก (กิจกรรมรณรงค์ประชาสัมพันธ์และสร้างการรับรู้)</t>
  </si>
  <si>
    <t>4.3 กิจกรรมเวทีรณรงค์ลดการใช้พลาสติก</t>
  </si>
  <si>
    <t>หมวดที่ 4 การจัดการของเสีย (กิจกรรมด้านการคัดแยกขยะ)</t>
  </si>
  <si>
    <t xml:space="preserve">    ค่าอาหารว่างและเครื่องดื่ม จำนวน 50 คนๆละ 30 บาท </t>
  </si>
  <si>
    <t xml:space="preserve">    ค่าอาหารกลางวัน จำนวน 50 คนๆละ 90 บาท </t>
  </si>
  <si>
    <t xml:space="preserve">    ค่าของที่ระลึกวิทยากร จำนวน 1 ชิ้นๆละ 1,000 บาท</t>
  </si>
  <si>
    <t xml:space="preserve">    ค่าอาหารว่างและเครื่องดื่ม จำนวน 60 คนๆละ 30 บาท </t>
  </si>
  <si>
    <t xml:space="preserve">    ค่าอาหารกลางวัน จำนวน 60 คนๆละ 90 บาท </t>
  </si>
  <si>
    <t xml:space="preserve">    วัสดุเกษตร (Em ปูนขาว ฯลฯ) </t>
  </si>
  <si>
    <t xml:space="preserve">    วัสดุโฆษณาและเผยแพร่(ป้ายประชาสัมพันธ์)</t>
  </si>
  <si>
    <t>หมวดที่ 5 สภาพแวดล้อมและความปลอดภัยในสำนักงาน(กิจกรรมด้านการจัดการสภาพแวดล้อมและความปลอดภัย)</t>
  </si>
  <si>
    <t>6.1 กิจกรรมการดูแลรักษาเครื่องปรับอากาศและเครื่องพิมพ์เอกสาร</t>
  </si>
  <si>
    <t xml:space="preserve">    วัสุดสำนักงาน (ใช้สำหรับจัดบอร์ดการบำรุงรักษา)</t>
  </si>
  <si>
    <t>6.2 กิจกรรมรณรงค์งดสูบบุหรี่</t>
  </si>
  <si>
    <t xml:space="preserve">     วัสดุโฆษณา(ป้ายทางไปจุดสูบบุหรี่, ห้ามสูบบุหรี่ ฯลฯ)</t>
  </si>
  <si>
    <t>6.3 กิจกรรมปรับปรุงสภาพแวดล้อมภายในอาคาร</t>
  </si>
  <si>
    <t xml:space="preserve">     วัสดุทางการเกษตร (กระถาง ดินปลูก ปุ๋ย ต้นไม้ ฯลฯ)</t>
  </si>
  <si>
    <t>6.4 กิจกรรมปรับปรุงสภาพแวดล้อมภายนอกอาคาร</t>
  </si>
  <si>
    <t xml:space="preserve">    วัสดุเกษตร (สายยาง ก๊อกน้ำ ต้นไม้ ฯลฯ)</t>
  </si>
  <si>
    <t xml:space="preserve">    ครุภัณฑ์(ชุดโต๊ะ เก้าอี้สนาม)</t>
  </si>
  <si>
    <t>6.5 กิจกรรมด้านความปลอดภัย</t>
  </si>
  <si>
    <t xml:space="preserve">    ไฟฉาย จำนวน 10 อันๆละ 450 บาท</t>
  </si>
  <si>
    <t xml:space="preserve">    โทรโข่ง จำนวน 2 อันๆละ 660 บาท</t>
  </si>
  <si>
    <t xml:space="preserve">   นกหวีด จำนวน 30 อันๆละ 20 บาท</t>
  </si>
  <si>
    <t xml:space="preserve">   ถังดับเพลิงสีเขียว(สำหรับอุปกรณ์อิเลคทรอนิคส์) จำนวน 1 ถังๆละ 3,000 บาท</t>
  </si>
  <si>
    <t xml:space="preserve">   ถังดับเพลิงสีเขียว จำนวน 4 ถังๆละ 2000 บาท</t>
  </si>
  <si>
    <t xml:space="preserve">   ถุงกันควันไฟ จำนวน 100 ใบๆละ 35 บาท</t>
  </si>
  <si>
    <t xml:space="preserve">   วัสดุก่อสร้าง(สีตีเส้นจราจร แปรงทาสี)</t>
  </si>
  <si>
    <t>6.6 กิจกรรมซ้อมแผนอัคคีภัย/แผ่นดินไหว)</t>
  </si>
  <si>
    <t xml:space="preserve">   ค่าอาหารว่างและเครื่องดื่ม จำนวน 150 คนๆละ 30 บาท จำนวน 2 มื้อ</t>
  </si>
  <si>
    <t xml:space="preserve">   ค่าอาหารกลางวัน จำนวน 150 คนๆละ 90 บาท</t>
  </si>
  <si>
    <t xml:space="preserve">   ค่าตอบแทนวิทยากร จำนวน 5 คนๆละ 6 ชมๆละ 600 บาท</t>
  </si>
  <si>
    <t xml:space="preserve">   วัสดุวิทยาศาสตร์(ผงเคมี)</t>
  </si>
  <si>
    <t xml:space="preserve">   วัสดุงานบ้านงานครัว</t>
  </si>
  <si>
    <t xml:space="preserve">   ป้ายประชาสัมพันธ์</t>
  </si>
  <si>
    <t xml:space="preserve">   วัสดุเครื่องแต่งกาย(เสื้อกั๊ก)</t>
  </si>
  <si>
    <t xml:space="preserve">   วัสดุเครื่องแต่งกาย(ธงอพยพ ขาธง)</t>
  </si>
  <si>
    <t>ปีงบประมาณ 2563 (ใหม่)</t>
  </si>
  <si>
    <t>2.2 ค่าวัสดุงานบ้านงานครัว สำหรับประจำห้องประชุมประจำอาคารอำนวย ยศสุข</t>
  </si>
  <si>
    <t>หมวดที่ 3 การใช้ทรัพยากรและพลังงาน</t>
  </si>
  <si>
    <t>5.1 ค่าจัดทำสติกเกอร์ประชาสัมพันธ์ (ลูกศร) สำหรับติดทางขึ้น-ลง บันได</t>
  </si>
  <si>
    <t xml:space="preserve">     ประจำอาคารอำนวย ยศสุข จำนวน 280 ชิ้นๆละ 35 บาท</t>
  </si>
  <si>
    <t xml:space="preserve">5.2 จ้างเหมาดูดบ่ดักไขมันของอาคารอำนวย ยศสุข </t>
  </si>
  <si>
    <t xml:space="preserve">     ค่าอาหารผู้เข้าร่วมอบรม  "กิจกรรมสร้างเฟอร์นิเจอร์ โดยวัสดุเหลือใช้" จำนวน 60 คนๆละ 90 บาท </t>
  </si>
  <si>
    <t xml:space="preserve">      ค่าอาหารว่างและเครื่องดื่มผู้เข้าร่วมอบรม "กิจกรรมสร้างเฟอร์นิเจอร์ โดยวัสดุเหลือใช้" จำนวน 60 คนๆละ 30 บาท จำนวน 2 ครั้ง</t>
  </si>
  <si>
    <t xml:space="preserve">      ค่าของที่ระลึกวิทยากร</t>
  </si>
  <si>
    <t xml:space="preserve">      วัสดุโฆษณาและเผยแพร่</t>
  </si>
  <si>
    <t xml:space="preserve">    จ้างเหมาบริการ (ติดตั้งเซนเซอร์ตัวถังขยะนำร่อง)</t>
  </si>
  <si>
    <t>6.1 วัสดุก่อสร้าง(ธนาคารขยะ)</t>
  </si>
  <si>
    <t>6.2  กิจกรรม "สร้างเฟอร์นิเจอร์ โดยวัสดุเหลือใช้"</t>
  </si>
  <si>
    <t>6.3 กิจกรรมคัดแยกขยะ</t>
  </si>
  <si>
    <t>6.4 กิจกรมทำปุ๋ยหมัก</t>
  </si>
  <si>
    <t xml:space="preserve">    ค่าของรางวัล สำหรับร่วมกิจกรรม</t>
  </si>
  <si>
    <t>6.2  จ้างเหมาบริการทำฐานรับบริจาคขยะ</t>
  </si>
  <si>
    <t>5.3 จ้างเหมาทำความสะอาดแท๊งน้ำประจำอาคารอำนวย ยศสุข</t>
  </si>
  <si>
    <t xml:space="preserve">    2. ค่าป้ายประชาสัมพันธ์ ค่าวัสดุสำนักงาน (สติ๊กเกอร์, โปสเตอร์ขนาด A3)</t>
  </si>
  <si>
    <t xml:space="preserve">    1. ค่าจ้างเหมาทำป้ายยืนแบนเนอร์ จำนวน 6 ชุดๆ ละ 1,600 บาท  </t>
  </si>
  <si>
    <t xml:space="preserve">    3. ค่าวัสดุสำนักงาน (สติ๊กเกอร์, โปสเตอร์ขนาด A3)</t>
  </si>
  <si>
    <t>4.1  กิจกรรมประชาสัมพันธ์ และสร้างการรับรู้</t>
  </si>
  <si>
    <t xml:space="preserve">4.2 การจัดทำคลิปประชาสัมพันธ์ </t>
  </si>
  <si>
    <t>1. ค่าจ้างเหมาจัดทำคลิปประชาสัมพันธ์ และคลิปแอนิเมชั่น</t>
  </si>
  <si>
    <t xml:space="preserve">     - การคัดแยกขยะ</t>
  </si>
  <si>
    <t xml:space="preserve">     - การลดใช้พลาสติก</t>
  </si>
  <si>
    <t xml:space="preserve">     - ความรู้เกี่ยวกับ Green Office</t>
  </si>
  <si>
    <t xml:space="preserve">    1. ค่าอาหารว่างและเครื่องดื่ม จำนวน 100 คน คนละ 25 บาท</t>
  </si>
  <si>
    <t xml:space="preserve">    2. ค่าอาหารกลางวัน จำนวน 100 คน คนละ 90 บาท</t>
  </si>
  <si>
    <t xml:space="preserve">    3. ค่าวัสดุประชาสัมพันธ์ (ป้ายถือรณรงค์ ฯลฯ)</t>
  </si>
  <si>
    <t>7.1 กิจกรรมดูแลรักษาเครื่องปรับอากาศและเครื่องพิมพ์เอกสาร</t>
  </si>
  <si>
    <t xml:space="preserve">    1. วัสดุสำนักงาน (ฟิวเจอร์บอร์ด, สติกเกอร์ ฯลฯ)</t>
  </si>
  <si>
    <t xml:space="preserve">    2. โครงการอบรมการล้างฟิลเตอร์เครื่องปรับอากาศ  ภายในสำนักงาน</t>
  </si>
  <si>
    <t xml:space="preserve">         - ค่าอาหารว่างและเครื่องดื่ม จำนวน 30 คน ๆ ละ 30 บาท = 900 บาท</t>
  </si>
  <si>
    <t xml:space="preserve">        - ค่าของที่ระลึกวิทยากร จำนวน 1 ชุด ๆ ละ 1,000 บาท</t>
  </si>
  <si>
    <t>7.2 กิจกรรมรณรงค์งดสูบบุหรี่</t>
  </si>
  <si>
    <t xml:space="preserve">     1. วัสดุโฆษณาและเผยแพร่ 
         - ป้าย ทางไปพื้นที่สูบบุหรี่ ขนาด  60*40 จำนวน 6 ป้าย ๆ ละ 850 บาท = 5,100 บาท
</t>
  </si>
  <si>
    <t xml:space="preserve">   2. วัสดุก่อสร้าง (เหล็ก ฯลฯ)</t>
  </si>
  <si>
    <t>7.3 กิจกรรมปรับปรุงสิ่งแวดล้อมภายในอาคาร</t>
  </si>
  <si>
    <t xml:space="preserve">   1. วัสดุทางการเกษตร (กระถาง, ดินปลูก, ปุ๋ย ต้นไม้ฯลฯ)</t>
  </si>
  <si>
    <t>7.4 กิจกรรมปรับปรุงสิ่งแวดล้อมภายนอกอาคาร</t>
  </si>
  <si>
    <t xml:space="preserve">   2. วัสดุก่อสร้าง (ท่อ PVC, ท่อ PE ฯลฯ)</t>
  </si>
  <si>
    <t xml:space="preserve">   3. วัสดุไฟฟ้า (สายไฟ, ปลั๊ก ฯลฯ)</t>
  </si>
  <si>
    <t>7.5 กิจกรรมด้านความปลอดภัย</t>
  </si>
  <si>
    <t xml:space="preserve">   1. ถุงมือกันไฟ จำนวน 2 ถุง ๆ ละ 1,700 บาท = 3,400 บาท</t>
  </si>
  <si>
    <t xml:space="preserve">        - ป้าย “ระวังรถทางขวา” ขนาด 100*40 จำนวน 1 ป้าย = 1,000 บาท</t>
  </si>
  <si>
    <t xml:space="preserve">       - ป้าย “ระวังรถทางซ้าย” ขนาด 100*40 จำนวน 1 ป้าย = 1,000 บาท</t>
  </si>
  <si>
    <t>-</t>
  </si>
  <si>
    <t>7.7 กิจกรรมควบคุมสัตว์พาหะนำโรค</t>
  </si>
  <si>
    <t>7.8 กิจกรรมวัดแสงสว่างในห้องทำงาน</t>
  </si>
  <si>
    <t xml:space="preserve">   - ไม่สามารถดำเนินกิจกรรมได้ -</t>
  </si>
  <si>
    <t xml:space="preserve">    - ยกงบประมาณให้หมวด 3 ดำเนินการในการล้างทำความสะอาดแท็งน้ำประจำอาคารอำนวย ยศสุข  = 14,200 </t>
  </si>
  <si>
    <t xml:space="preserve">  ** โยกงบประมาณมาจาก (หมวด 1) จำนวน = 14,200  บาท</t>
  </si>
  <si>
    <t xml:space="preserve">     และ (หมวด 5)  จำนวน  = 55,800  บาท</t>
  </si>
  <si>
    <t>5.2 จ้างเหมาทำความสะอาดแท๊งน้ำประจำอาคารอำนวย ยศสุข</t>
  </si>
  <si>
    <t xml:space="preserve">  2. ถุงกักควันไฟ จำนวน 120 ถุง ๆ ละ 35 บาท = 4,200 บาท</t>
  </si>
  <si>
    <t xml:space="preserve">   1. วัสดุโฆษณาและเผยแพร่
</t>
  </si>
  <si>
    <t xml:space="preserve">   3. วัสดุสำนักงาน (กล่องพลาสติก ฯลฯ)</t>
  </si>
  <si>
    <t xml:space="preserve">   2. วัสดุก่อสร้าง (สีน้ำมัน, พู่กัน ฯลฯ)</t>
  </si>
  <si>
    <t>7.6 กิจกรรมซ้อมแผนอัคคีภัย / แผ่นดินไหว</t>
  </si>
  <si>
    <t xml:space="preserve">     1. ค่าจ้างเหมากำจัด นก หนู แมลงสาบ ฯลฯ</t>
  </si>
  <si>
    <t>2.1 ค่าอาหารว่างและเครื่องดื่ม จำนวน 40 คนๆละ 30 บาท จำนวน 10 ครั้ง</t>
  </si>
  <si>
    <t>1.1 ค่าอาหารว่าง จำนวน 120 คนๆละ 30 บาท จำนวน 2 มื้อ</t>
  </si>
  <si>
    <t>1.2 ค่าอาหารกลางวัน จำนวน 120 คนๆละ 90 บาท จำนวน 1 มื้อ</t>
  </si>
  <si>
    <t>1.3 ค่าเอกสารประกอบการอบรม จำนวน 120 ชุดๆละ 50 บาท</t>
  </si>
  <si>
    <t>3.1 ค่าอาหารกลางวัน 120 คนๆละ 90 บาท จำนวน 2 ครั้ง</t>
  </si>
  <si>
    <t>1.4 ค่าของที่ระลึกวิทยากร จำนวน 1 ชุดๆละ 1,000 บาท</t>
  </si>
  <si>
    <t xml:space="preserve">    1. ค่าอาหารว่างและเครื่องดื่ม จำนวน 100 คน คนละ 25 บาท จำนวน 1 มื้อ</t>
  </si>
  <si>
    <t xml:space="preserve">     ค่าอาหารกลางวันผู้เข้าร่วมอบรม  "กิจกรรมสร้างเฟอร์นิเจอร์ โดยวัสดุเหลือใช้" จำนวน 60 คนๆละ 90 บาท จำนวน 1 มื้อ</t>
  </si>
  <si>
    <t>6.5 กิจกรรมคัดแยกขยะ</t>
  </si>
  <si>
    <t xml:space="preserve">    ค่าอาหารกลางวัน จำนวน 60 คนๆละ 90 บาท จำนวน 1 มื้อ</t>
  </si>
  <si>
    <t>7.6 กิจกรรมด้านความปลอดภัย</t>
  </si>
  <si>
    <t xml:space="preserve">  3. ถังดับเพลิงสีเขียว จำนวน 2 ถัง ๆ ละ 2,000 บาท = 4,000 บาท</t>
  </si>
  <si>
    <t xml:space="preserve">   2. ถุงกักควันไฟ จำนวน 100 ถุง ๆ ละ 35 บาท = 4,200 บาท</t>
  </si>
  <si>
    <t xml:space="preserve">7.7 กิจกรรมควบคุมสัตว์พาหะนำโรค </t>
  </si>
  <si>
    <t xml:space="preserve">   จ้างเหมากำจัด นก หนู แมลงสาย ฯลฯ  </t>
  </si>
  <si>
    <t>7.8 กิจกรรมวัดแสงสว่างในห้องทำงาน (ไม่ใช้งบประมาณ)</t>
  </si>
  <si>
    <t>6.3   จ้างเหมาบริการ (ติดตั้งเซนเซอร์ตัวถังขยะนำร่อง)</t>
  </si>
  <si>
    <t>6.4  กิจกรรม "สร้างเฟอร์นิเจอร์ โดยวัสดุเหลือใช้"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</si>
</sst>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color rgb="FFFF0000"/>
      <name val="TH Niramit AS"/>
    </font>
    <font>
      <b/>
      <sz val="14"/>
      <color theme="1"/>
      <name val="TH Niramit AS"/>
    </font>
    <font>
      <b/>
      <sz val="16"/>
      <name val="TH Niramit AS"/>
    </font>
    <font>
      <b/>
      <sz val="20"/>
      <color rgb="FFFF0000"/>
      <name val="TH Niramit AS"/>
    </font>
    <font>
      <sz val="16"/>
      <name val="TH Niramit AS"/>
    </font>
    <font>
      <sz val="14"/>
      <color theme="1"/>
      <name val="TH Niramit AS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DCDC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Border="1"/>
    <xf numFmtId="43" fontId="3" fillId="0" borderId="6" xfId="1" applyFont="1" applyBorder="1" applyAlignment="1">
      <alignment horizontal="center" vertical="top"/>
    </xf>
    <xf numFmtId="43" fontId="2" fillId="0" borderId="6" xfId="1" applyFont="1" applyBorder="1" applyAlignment="1">
      <alignment horizontal="center" vertical="top"/>
    </xf>
    <xf numFmtId="43" fontId="3" fillId="0" borderId="0" xfId="0" applyNumberFormat="1" applyFont="1" applyBorder="1"/>
    <xf numFmtId="43" fontId="3" fillId="0" borderId="6" xfId="1" quotePrefix="1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3" fontId="2" fillId="2" borderId="4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43" fontId="2" fillId="3" borderId="6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3" fontId="3" fillId="0" borderId="6" xfId="1" applyFont="1" applyFill="1" applyBorder="1" applyAlignment="1">
      <alignment horizontal="center" vertical="top"/>
    </xf>
    <xf numFmtId="43" fontId="2" fillId="4" borderId="6" xfId="1" quotePrefix="1" applyFont="1" applyFill="1" applyBorder="1" applyAlignment="1">
      <alignment horizontal="center" vertical="top"/>
    </xf>
    <xf numFmtId="0" fontId="2" fillId="4" borderId="1" xfId="0" quotePrefix="1" applyFont="1" applyFill="1" applyBorder="1" applyAlignment="1">
      <alignment vertical="top"/>
    </xf>
    <xf numFmtId="43" fontId="2" fillId="4" borderId="6" xfId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187" fontId="2" fillId="2" borderId="7" xfId="1" applyNumberFormat="1" applyFont="1" applyFill="1" applyBorder="1" applyAlignment="1">
      <alignment horizontal="center" vertical="center"/>
    </xf>
    <xf numFmtId="187" fontId="2" fillId="3" borderId="6" xfId="1" applyNumberFormat="1" applyFont="1" applyFill="1" applyBorder="1" applyAlignment="1">
      <alignment horizontal="center" vertical="top"/>
    </xf>
    <xf numFmtId="187" fontId="3" fillId="0" borderId="6" xfId="1" applyNumberFormat="1" applyFont="1" applyBorder="1" applyAlignment="1">
      <alignment horizontal="center" vertical="top"/>
    </xf>
    <xf numFmtId="187" fontId="2" fillId="4" borderId="6" xfId="1" applyNumberFormat="1" applyFont="1" applyFill="1" applyBorder="1" applyAlignment="1">
      <alignment horizontal="center" vertical="top"/>
    </xf>
    <xf numFmtId="187" fontId="2" fillId="0" borderId="6" xfId="1" applyNumberFormat="1" applyFont="1" applyBorder="1" applyAlignment="1">
      <alignment horizontal="center" vertical="top"/>
    </xf>
    <xf numFmtId="187" fontId="3" fillId="0" borderId="6" xfId="1" applyNumberFormat="1" applyFont="1" applyFill="1" applyBorder="1" applyAlignment="1">
      <alignment horizontal="center" vertical="top"/>
    </xf>
    <xf numFmtId="187" fontId="3" fillId="0" borderId="6" xfId="1" quotePrefix="1" applyNumberFormat="1" applyFont="1" applyBorder="1" applyAlignment="1">
      <alignment horizontal="center" vertical="top"/>
    </xf>
    <xf numFmtId="187" fontId="2" fillId="4" borderId="6" xfId="1" quotePrefix="1" applyNumberFormat="1" applyFont="1" applyFill="1" applyBorder="1" applyAlignment="1">
      <alignment horizontal="center" vertical="top"/>
    </xf>
    <xf numFmtId="187" fontId="2" fillId="0" borderId="5" xfId="1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quotePrefix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187" fontId="3" fillId="0" borderId="5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187" fontId="3" fillId="0" borderId="0" xfId="1" applyNumberFormat="1" applyFont="1" applyBorder="1" applyAlignment="1">
      <alignment horizontal="center" vertical="top"/>
    </xf>
    <xf numFmtId="0" fontId="3" fillId="0" borderId="0" xfId="0" quotePrefix="1" applyFont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5" fillId="4" borderId="1" xfId="0" quotePrefix="1" applyFont="1" applyFill="1" applyBorder="1" applyAlignment="1">
      <alignment vertical="top" wrapText="1"/>
    </xf>
    <xf numFmtId="187" fontId="3" fillId="0" borderId="6" xfId="1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187" fontId="6" fillId="0" borderId="6" xfId="1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87" fontId="7" fillId="2" borderId="7" xfId="1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187" fontId="8" fillId="0" borderId="6" xfId="1" applyNumberFormat="1" applyFont="1" applyBorder="1" applyAlignment="1">
      <alignment horizontal="center" vertical="top"/>
    </xf>
    <xf numFmtId="187" fontId="3" fillId="0" borderId="0" xfId="1" quotePrefix="1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9" fillId="0" borderId="1" xfId="0" quotePrefix="1" applyFont="1" applyFill="1" applyBorder="1" applyAlignment="1">
      <alignment vertical="top" wrapText="1"/>
    </xf>
    <xf numFmtId="187" fontId="3" fillId="0" borderId="6" xfId="1" quotePrefix="1" applyNumberFormat="1" applyFont="1" applyFill="1" applyBorder="1" applyAlignment="1">
      <alignment horizontal="center" vertical="top"/>
    </xf>
    <xf numFmtId="0" fontId="8" fillId="0" borderId="0" xfId="0" quotePrefix="1" applyFont="1" applyBorder="1" applyAlignment="1">
      <alignment vertical="top"/>
    </xf>
    <xf numFmtId="187" fontId="3" fillId="4" borderId="6" xfId="1" quotePrefix="1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187" fontId="3" fillId="0" borderId="0" xfId="0" applyNumberFormat="1" applyFont="1" applyBorder="1"/>
    <xf numFmtId="0" fontId="2" fillId="5" borderId="0" xfId="0" quotePrefix="1" applyFont="1" applyFill="1" applyBorder="1" applyAlignment="1">
      <alignment horizontal="left" vertical="top"/>
    </xf>
    <xf numFmtId="187" fontId="2" fillId="5" borderId="6" xfId="1" applyNumberFormat="1" applyFont="1" applyFill="1" applyBorder="1" applyAlignment="1">
      <alignment horizontal="center" vertical="top"/>
    </xf>
    <xf numFmtId="0" fontId="2" fillId="5" borderId="0" xfId="0" quotePrefix="1" applyFont="1" applyFill="1" applyBorder="1" applyAlignment="1">
      <alignment vertical="top"/>
    </xf>
    <xf numFmtId="0" fontId="2" fillId="5" borderId="3" xfId="0" quotePrefix="1" applyFont="1" applyFill="1" applyBorder="1" applyAlignment="1">
      <alignment vertical="top"/>
    </xf>
    <xf numFmtId="187" fontId="2" fillId="5" borderId="5" xfId="1" quotePrefix="1" applyNumberFormat="1" applyFont="1" applyFill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DCDCD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51" zoomScaleNormal="100" zoomScaleSheetLayoutView="145" workbookViewId="0">
      <selection activeCell="I45" sqref="I45"/>
    </sheetView>
  </sheetViews>
  <sheetFormatPr defaultColWidth="9.125" defaultRowHeight="24.75" x14ac:dyDescent="0.6"/>
  <cols>
    <col min="1" max="1" width="7.625" style="7" customWidth="1"/>
    <col min="2" max="2" width="70.75" style="1" customWidth="1"/>
    <col min="3" max="3" width="18" style="8" customWidth="1"/>
    <col min="4" max="4" width="9.125" style="1"/>
    <col min="5" max="5" width="15.25" style="1" customWidth="1"/>
    <col min="6" max="16384" width="9.125" style="1"/>
  </cols>
  <sheetData>
    <row r="1" spans="1:3" ht="27.75" customHeight="1" x14ac:dyDescent="0.6">
      <c r="A1" s="71" t="s">
        <v>0</v>
      </c>
      <c r="B1" s="72"/>
      <c r="C1" s="72"/>
    </row>
    <row r="2" spans="1:3" ht="27.75" customHeight="1" x14ac:dyDescent="0.6">
      <c r="A2" s="73" t="s">
        <v>53</v>
      </c>
      <c r="B2" s="74"/>
      <c r="C2" s="74"/>
    </row>
    <row r="3" spans="1:3" x14ac:dyDescent="0.6">
      <c r="A3" s="75" t="s">
        <v>1</v>
      </c>
      <c r="B3" s="77" t="s">
        <v>2</v>
      </c>
      <c r="C3" s="19" t="s">
        <v>3</v>
      </c>
    </row>
    <row r="4" spans="1:3" x14ac:dyDescent="0.6">
      <c r="A4" s="76"/>
      <c r="B4" s="78"/>
      <c r="C4" s="20">
        <f>SUM(C5+C8+C13+C18+C32+C37+C56)</f>
        <v>431120</v>
      </c>
    </row>
    <row r="5" spans="1:3" x14ac:dyDescent="0.6">
      <c r="A5" s="24">
        <v>1</v>
      </c>
      <c r="B5" s="22" t="s">
        <v>9</v>
      </c>
      <c r="C5" s="23">
        <f>SUM(C6:C7)</f>
        <v>7500</v>
      </c>
    </row>
    <row r="6" spans="1:3" x14ac:dyDescent="0.6">
      <c r="A6" s="9"/>
      <c r="B6" s="12" t="s">
        <v>10</v>
      </c>
      <c r="C6" s="2">
        <f>SUM(50*30*5)</f>
        <v>7500</v>
      </c>
    </row>
    <row r="7" spans="1:3" x14ac:dyDescent="0.6">
      <c r="A7" s="9"/>
      <c r="B7" s="12" t="s">
        <v>54</v>
      </c>
      <c r="C7" s="2"/>
    </row>
    <row r="8" spans="1:3" x14ac:dyDescent="0.6">
      <c r="A8" s="21">
        <v>2</v>
      </c>
      <c r="B8" s="22" t="s">
        <v>4</v>
      </c>
      <c r="C8" s="23">
        <f>SUM(C9:C12)</f>
        <v>28000</v>
      </c>
    </row>
    <row r="9" spans="1:3" x14ac:dyDescent="0.6">
      <c r="A9" s="10"/>
      <c r="B9" s="12" t="s">
        <v>5</v>
      </c>
      <c r="C9" s="2">
        <v>7800</v>
      </c>
    </row>
    <row r="10" spans="1:3" x14ac:dyDescent="0.6">
      <c r="A10" s="10"/>
      <c r="B10" s="12" t="s">
        <v>6</v>
      </c>
      <c r="C10" s="2">
        <f>SUM(130*90)</f>
        <v>11700</v>
      </c>
    </row>
    <row r="11" spans="1:3" x14ac:dyDescent="0.6">
      <c r="A11" s="10"/>
      <c r="B11" s="12" t="s">
        <v>7</v>
      </c>
      <c r="C11" s="2">
        <v>6500</v>
      </c>
    </row>
    <row r="12" spans="1:3" x14ac:dyDescent="0.6">
      <c r="A12" s="10"/>
      <c r="B12" s="12" t="s">
        <v>8</v>
      </c>
      <c r="C12" s="2">
        <v>2000</v>
      </c>
    </row>
    <row r="13" spans="1:3" x14ac:dyDescent="0.6">
      <c r="A13" s="21">
        <v>3</v>
      </c>
      <c r="B13" s="22" t="s">
        <v>11</v>
      </c>
      <c r="C13" s="23">
        <f>SUM(C14:C17)</f>
        <v>32400</v>
      </c>
    </row>
    <row r="14" spans="1:3" x14ac:dyDescent="0.6">
      <c r="A14" s="10"/>
      <c r="B14" s="12" t="s">
        <v>12</v>
      </c>
      <c r="C14" s="2">
        <f>SUM(130*90*2)</f>
        <v>23400</v>
      </c>
    </row>
    <row r="15" spans="1:3" x14ac:dyDescent="0.6">
      <c r="A15" s="10"/>
      <c r="B15" s="12" t="s">
        <v>13</v>
      </c>
      <c r="C15" s="2">
        <v>4000</v>
      </c>
    </row>
    <row r="16" spans="1:3" x14ac:dyDescent="0.6">
      <c r="A16" s="10"/>
      <c r="B16" s="12" t="s">
        <v>14</v>
      </c>
      <c r="C16" s="2">
        <v>4000</v>
      </c>
    </row>
    <row r="17" spans="1:3" x14ac:dyDescent="0.6">
      <c r="A17" s="10"/>
      <c r="B17" s="12" t="s">
        <v>15</v>
      </c>
      <c r="C17" s="2">
        <v>1000</v>
      </c>
    </row>
    <row r="18" spans="1:3" ht="49.5" x14ac:dyDescent="0.6">
      <c r="A18" s="24">
        <v>4</v>
      </c>
      <c r="B18" s="25" t="s">
        <v>16</v>
      </c>
      <c r="C18" s="23">
        <f>SUM(C19+C23+C28)</f>
        <v>34000</v>
      </c>
    </row>
    <row r="19" spans="1:3" x14ac:dyDescent="0.6">
      <c r="A19" s="10"/>
      <c r="B19" s="32" t="s">
        <v>74</v>
      </c>
      <c r="C19" s="30">
        <f>SUM(C20:C22)</f>
        <v>11400</v>
      </c>
    </row>
    <row r="20" spans="1:3" x14ac:dyDescent="0.6">
      <c r="A20" s="10"/>
      <c r="B20" s="13" t="s">
        <v>72</v>
      </c>
      <c r="C20" s="2">
        <v>9600</v>
      </c>
    </row>
    <row r="21" spans="1:3" x14ac:dyDescent="0.6">
      <c r="A21" s="10"/>
      <c r="B21" s="12" t="s">
        <v>71</v>
      </c>
      <c r="C21" s="2">
        <v>1000</v>
      </c>
    </row>
    <row r="22" spans="1:3" x14ac:dyDescent="0.6">
      <c r="A22" s="10"/>
      <c r="B22" s="12" t="s">
        <v>73</v>
      </c>
      <c r="C22" s="2">
        <v>800</v>
      </c>
    </row>
    <row r="23" spans="1:3" x14ac:dyDescent="0.6">
      <c r="A23" s="10"/>
      <c r="B23" s="32" t="s">
        <v>75</v>
      </c>
      <c r="C23" s="30">
        <f>SUM(C24)</f>
        <v>6100</v>
      </c>
    </row>
    <row r="24" spans="1:3" x14ac:dyDescent="0.6">
      <c r="A24" s="10"/>
      <c r="B24" s="12" t="s">
        <v>76</v>
      </c>
      <c r="C24" s="2">
        <v>6100</v>
      </c>
    </row>
    <row r="25" spans="1:3" x14ac:dyDescent="0.6">
      <c r="A25" s="10"/>
      <c r="B25" s="12" t="s">
        <v>79</v>
      </c>
      <c r="C25" s="2"/>
    </row>
    <row r="26" spans="1:3" x14ac:dyDescent="0.6">
      <c r="A26" s="10"/>
      <c r="B26" s="12" t="s">
        <v>77</v>
      </c>
      <c r="C26" s="2"/>
    </row>
    <row r="27" spans="1:3" x14ac:dyDescent="0.6">
      <c r="A27" s="10"/>
      <c r="B27" s="12" t="s">
        <v>78</v>
      </c>
      <c r="C27" s="3"/>
    </row>
    <row r="28" spans="1:3" x14ac:dyDescent="0.6">
      <c r="A28" s="10"/>
      <c r="B28" s="32" t="s">
        <v>17</v>
      </c>
      <c r="C28" s="30">
        <f>SUM(C29:C31)</f>
        <v>16500</v>
      </c>
    </row>
    <row r="29" spans="1:3" x14ac:dyDescent="0.6">
      <c r="A29" s="10"/>
      <c r="B29" s="13" t="s">
        <v>80</v>
      </c>
      <c r="C29" s="2">
        <v>2500</v>
      </c>
    </row>
    <row r="30" spans="1:3" x14ac:dyDescent="0.6">
      <c r="A30" s="10"/>
      <c r="B30" s="13" t="s">
        <v>81</v>
      </c>
      <c r="C30" s="2">
        <v>9000</v>
      </c>
    </row>
    <row r="31" spans="1:3" x14ac:dyDescent="0.6">
      <c r="A31" s="10"/>
      <c r="B31" s="12" t="s">
        <v>82</v>
      </c>
      <c r="C31" s="2">
        <v>5000</v>
      </c>
    </row>
    <row r="32" spans="1:3" x14ac:dyDescent="0.6">
      <c r="A32" s="24">
        <v>5</v>
      </c>
      <c r="B32" s="22" t="s">
        <v>55</v>
      </c>
      <c r="C32" s="23">
        <f>SUM(C33+C35+C36)</f>
        <v>23800</v>
      </c>
    </row>
    <row r="33" spans="1:5" x14ac:dyDescent="0.6">
      <c r="A33" s="9"/>
      <c r="B33" s="12" t="s">
        <v>56</v>
      </c>
      <c r="C33" s="2">
        <v>9800</v>
      </c>
    </row>
    <row r="34" spans="1:5" x14ac:dyDescent="0.6">
      <c r="A34" s="9"/>
      <c r="B34" s="12" t="s">
        <v>57</v>
      </c>
      <c r="C34" s="2"/>
    </row>
    <row r="35" spans="1:5" x14ac:dyDescent="0.6">
      <c r="A35" s="10"/>
      <c r="B35" s="12" t="s">
        <v>58</v>
      </c>
      <c r="C35" s="2">
        <v>14000</v>
      </c>
    </row>
    <row r="36" spans="1:5" x14ac:dyDescent="0.6">
      <c r="A36" s="10"/>
      <c r="B36" s="12" t="s">
        <v>70</v>
      </c>
      <c r="C36" s="2"/>
    </row>
    <row r="37" spans="1:5" x14ac:dyDescent="0.6">
      <c r="A37" s="24">
        <v>6</v>
      </c>
      <c r="B37" s="22" t="s">
        <v>18</v>
      </c>
      <c r="C37" s="23">
        <f>SUM(C38+C39+C40+C45+C51)</f>
        <v>91000</v>
      </c>
    </row>
    <row r="38" spans="1:5" x14ac:dyDescent="0.6">
      <c r="A38" s="10"/>
      <c r="B38" s="32" t="s">
        <v>64</v>
      </c>
      <c r="C38" s="30">
        <v>35000</v>
      </c>
    </row>
    <row r="39" spans="1:5" x14ac:dyDescent="0.6">
      <c r="A39" s="10"/>
      <c r="B39" s="32" t="s">
        <v>69</v>
      </c>
      <c r="C39" s="30">
        <v>10000</v>
      </c>
    </row>
    <row r="40" spans="1:5" x14ac:dyDescent="0.6">
      <c r="A40" s="10"/>
      <c r="B40" s="32" t="s">
        <v>65</v>
      </c>
      <c r="C40" s="30">
        <f>SUM(C41:C42,C43,C44)</f>
        <v>11000</v>
      </c>
    </row>
    <row r="41" spans="1:5" ht="49.5" x14ac:dyDescent="0.6">
      <c r="A41" s="10"/>
      <c r="B41" s="13" t="s">
        <v>59</v>
      </c>
      <c r="C41" s="2">
        <v>5400</v>
      </c>
    </row>
    <row r="42" spans="1:5" ht="49.5" x14ac:dyDescent="0.6">
      <c r="A42" s="10"/>
      <c r="B42" s="13" t="s">
        <v>60</v>
      </c>
      <c r="C42" s="2">
        <f>SUM(60*30*2)</f>
        <v>3600</v>
      </c>
    </row>
    <row r="43" spans="1:5" x14ac:dyDescent="0.6">
      <c r="A43" s="10"/>
      <c r="B43" s="12" t="s">
        <v>61</v>
      </c>
      <c r="C43" s="2">
        <v>1000</v>
      </c>
    </row>
    <row r="44" spans="1:5" x14ac:dyDescent="0.6">
      <c r="A44" s="10"/>
      <c r="B44" s="12" t="s">
        <v>62</v>
      </c>
      <c r="C44" s="2">
        <v>1000</v>
      </c>
    </row>
    <row r="45" spans="1:5" x14ac:dyDescent="0.6">
      <c r="A45" s="10"/>
      <c r="B45" s="32" t="s">
        <v>66</v>
      </c>
      <c r="C45" s="30">
        <f>SUM(C46:C50)</f>
        <v>25000</v>
      </c>
    </row>
    <row r="46" spans="1:5" x14ac:dyDescent="0.6">
      <c r="A46" s="10"/>
      <c r="B46" s="26" t="s">
        <v>63</v>
      </c>
      <c r="C46" s="27">
        <v>15000</v>
      </c>
    </row>
    <row r="47" spans="1:5" x14ac:dyDescent="0.6">
      <c r="A47" s="10"/>
      <c r="B47" s="12" t="s">
        <v>19</v>
      </c>
      <c r="C47" s="2">
        <f>SUM(50*30)</f>
        <v>1500</v>
      </c>
      <c r="E47" s="4"/>
    </row>
    <row r="48" spans="1:5" x14ac:dyDescent="0.6">
      <c r="A48" s="10"/>
      <c r="B48" s="12" t="s">
        <v>20</v>
      </c>
      <c r="C48" s="2">
        <f>SUM(50*90)</f>
        <v>4500</v>
      </c>
    </row>
    <row r="49" spans="1:5" x14ac:dyDescent="0.6">
      <c r="A49" s="10"/>
      <c r="B49" s="12" t="s">
        <v>21</v>
      </c>
      <c r="C49" s="2">
        <v>1000</v>
      </c>
    </row>
    <row r="50" spans="1:5" x14ac:dyDescent="0.6">
      <c r="A50" s="10"/>
      <c r="B50" s="12" t="s">
        <v>68</v>
      </c>
      <c r="C50" s="2">
        <v>3000</v>
      </c>
    </row>
    <row r="51" spans="1:5" x14ac:dyDescent="0.6">
      <c r="A51" s="10"/>
      <c r="B51" s="32" t="s">
        <v>67</v>
      </c>
      <c r="C51" s="30">
        <f>SUM(C52:C55)</f>
        <v>10000</v>
      </c>
    </row>
    <row r="52" spans="1:5" x14ac:dyDescent="0.6">
      <c r="A52" s="10"/>
      <c r="B52" s="12" t="s">
        <v>22</v>
      </c>
      <c r="C52" s="2">
        <v>1800</v>
      </c>
    </row>
    <row r="53" spans="1:5" x14ac:dyDescent="0.6">
      <c r="A53" s="10"/>
      <c r="B53" s="12" t="s">
        <v>23</v>
      </c>
      <c r="C53" s="2">
        <f>SUM(60*90)</f>
        <v>5400</v>
      </c>
      <c r="E53" s="4"/>
    </row>
    <row r="54" spans="1:5" x14ac:dyDescent="0.6">
      <c r="A54" s="10"/>
      <c r="B54" s="12" t="s">
        <v>24</v>
      </c>
      <c r="C54" s="2">
        <v>1800</v>
      </c>
    </row>
    <row r="55" spans="1:5" x14ac:dyDescent="0.6">
      <c r="A55" s="10"/>
      <c r="B55" s="12" t="s">
        <v>25</v>
      </c>
      <c r="C55" s="2">
        <v>1000</v>
      </c>
    </row>
    <row r="56" spans="1:5" ht="49.5" x14ac:dyDescent="0.6">
      <c r="A56" s="24">
        <v>7</v>
      </c>
      <c r="B56" s="25" t="s">
        <v>26</v>
      </c>
      <c r="C56" s="23">
        <v>214420</v>
      </c>
    </row>
    <row r="57" spans="1:5" x14ac:dyDescent="0.6">
      <c r="A57" s="10"/>
      <c r="B57" s="31" t="s">
        <v>27</v>
      </c>
      <c r="C57" s="30"/>
    </row>
    <row r="58" spans="1:5" x14ac:dyDescent="0.6">
      <c r="A58" s="10"/>
      <c r="B58" s="15" t="s">
        <v>28</v>
      </c>
      <c r="C58" s="2"/>
    </row>
    <row r="59" spans="1:5" x14ac:dyDescent="0.6">
      <c r="A59" s="10"/>
      <c r="B59" s="31" t="s">
        <v>29</v>
      </c>
      <c r="C59" s="30"/>
    </row>
    <row r="60" spans="1:5" x14ac:dyDescent="0.6">
      <c r="A60" s="10"/>
      <c r="B60" s="15" t="s">
        <v>30</v>
      </c>
      <c r="C60" s="2"/>
      <c r="E60" s="4"/>
    </row>
    <row r="61" spans="1:5" x14ac:dyDescent="0.6">
      <c r="A61" s="10"/>
      <c r="B61" s="31" t="s">
        <v>31</v>
      </c>
      <c r="C61" s="30"/>
    </row>
    <row r="62" spans="1:5" x14ac:dyDescent="0.6">
      <c r="A62" s="10"/>
      <c r="B62" s="15" t="s">
        <v>32</v>
      </c>
      <c r="C62" s="2"/>
    </row>
    <row r="63" spans="1:5" x14ac:dyDescent="0.6">
      <c r="A63" s="10"/>
      <c r="B63" s="31" t="s">
        <v>33</v>
      </c>
      <c r="C63" s="30"/>
    </row>
    <row r="64" spans="1:5" x14ac:dyDescent="0.6">
      <c r="A64" s="10"/>
      <c r="B64" s="15" t="s">
        <v>34</v>
      </c>
      <c r="C64" s="2"/>
      <c r="E64" s="4"/>
    </row>
    <row r="65" spans="1:5" x14ac:dyDescent="0.6">
      <c r="A65" s="10"/>
      <c r="B65" s="15" t="s">
        <v>35</v>
      </c>
      <c r="C65" s="2"/>
    </row>
    <row r="66" spans="1:5" x14ac:dyDescent="0.6">
      <c r="A66" s="10"/>
      <c r="B66" s="29" t="s">
        <v>36</v>
      </c>
      <c r="C66" s="30"/>
      <c r="E66" s="4"/>
    </row>
    <row r="67" spans="1:5" x14ac:dyDescent="0.6">
      <c r="A67" s="10"/>
      <c r="B67" s="15" t="s">
        <v>37</v>
      </c>
      <c r="C67" s="2"/>
    </row>
    <row r="68" spans="1:5" x14ac:dyDescent="0.6">
      <c r="A68" s="10"/>
      <c r="B68" s="14" t="s">
        <v>38</v>
      </c>
      <c r="C68" s="2"/>
    </row>
    <row r="69" spans="1:5" x14ac:dyDescent="0.6">
      <c r="A69" s="10"/>
      <c r="B69" s="15" t="s">
        <v>39</v>
      </c>
      <c r="C69" s="2"/>
    </row>
    <row r="70" spans="1:5" x14ac:dyDescent="0.6">
      <c r="A70" s="10"/>
      <c r="B70" s="15" t="s">
        <v>40</v>
      </c>
      <c r="C70" s="2"/>
    </row>
    <row r="71" spans="1:5" x14ac:dyDescent="0.6">
      <c r="A71" s="10"/>
      <c r="B71" s="15" t="s">
        <v>41</v>
      </c>
      <c r="C71" s="2"/>
    </row>
    <row r="72" spans="1:5" x14ac:dyDescent="0.6">
      <c r="A72" s="10"/>
      <c r="B72" s="15" t="s">
        <v>42</v>
      </c>
      <c r="C72" s="2"/>
    </row>
    <row r="73" spans="1:5" x14ac:dyDescent="0.6">
      <c r="A73" s="10"/>
      <c r="B73" s="15" t="s">
        <v>43</v>
      </c>
      <c r="C73" s="5"/>
    </row>
    <row r="74" spans="1:5" x14ac:dyDescent="0.6">
      <c r="A74" s="10"/>
      <c r="B74" s="29" t="s">
        <v>44</v>
      </c>
      <c r="C74" s="28"/>
    </row>
    <row r="75" spans="1:5" x14ac:dyDescent="0.6">
      <c r="A75" s="10"/>
      <c r="B75" s="14" t="s">
        <v>45</v>
      </c>
      <c r="C75" s="2"/>
    </row>
    <row r="76" spans="1:5" x14ac:dyDescent="0.6">
      <c r="A76" s="10"/>
      <c r="B76" s="14" t="s">
        <v>46</v>
      </c>
      <c r="C76" s="2"/>
    </row>
    <row r="77" spans="1:5" x14ac:dyDescent="0.6">
      <c r="A77" s="10"/>
      <c r="B77" s="15" t="s">
        <v>47</v>
      </c>
      <c r="C77" s="5"/>
    </row>
    <row r="78" spans="1:5" x14ac:dyDescent="0.6">
      <c r="A78" s="10"/>
      <c r="B78" s="15" t="s">
        <v>48</v>
      </c>
      <c r="C78" s="5"/>
    </row>
    <row r="79" spans="1:5" x14ac:dyDescent="0.6">
      <c r="A79" s="10"/>
      <c r="B79" s="15" t="s">
        <v>49</v>
      </c>
      <c r="C79" s="5"/>
    </row>
    <row r="80" spans="1:5" x14ac:dyDescent="0.6">
      <c r="A80" s="10"/>
      <c r="B80" s="15" t="s">
        <v>50</v>
      </c>
      <c r="C80" s="5"/>
    </row>
    <row r="81" spans="1:3" x14ac:dyDescent="0.6">
      <c r="A81" s="10"/>
      <c r="B81" s="15" t="s">
        <v>51</v>
      </c>
      <c r="C81" s="5"/>
    </row>
    <row r="82" spans="1:3" x14ac:dyDescent="0.6">
      <c r="A82" s="10"/>
      <c r="B82" s="15" t="s">
        <v>52</v>
      </c>
      <c r="C82" s="5"/>
    </row>
    <row r="83" spans="1:3" x14ac:dyDescent="0.6">
      <c r="A83" s="9"/>
      <c r="B83" s="16"/>
      <c r="C83" s="3"/>
    </row>
    <row r="84" spans="1:3" x14ac:dyDescent="0.6">
      <c r="A84" s="10"/>
      <c r="B84" s="14"/>
      <c r="C84" s="2"/>
    </row>
    <row r="85" spans="1:3" x14ac:dyDescent="0.6">
      <c r="A85" s="10"/>
      <c r="B85" s="14"/>
      <c r="C85" s="2"/>
    </row>
    <row r="86" spans="1:3" x14ac:dyDescent="0.6">
      <c r="A86" s="10"/>
      <c r="B86" s="14"/>
      <c r="C86" s="2"/>
    </row>
    <row r="87" spans="1:3" x14ac:dyDescent="0.6">
      <c r="A87" s="9"/>
      <c r="B87" s="17"/>
      <c r="C87" s="3"/>
    </row>
    <row r="88" spans="1:3" x14ac:dyDescent="0.6">
      <c r="A88" s="10"/>
      <c r="B88" s="14"/>
      <c r="C88" s="2"/>
    </row>
    <row r="89" spans="1:3" x14ac:dyDescent="0.6">
      <c r="A89" s="10"/>
      <c r="B89" s="14"/>
      <c r="C89" s="2"/>
    </row>
    <row r="90" spans="1:3" x14ac:dyDescent="0.6">
      <c r="A90" s="10"/>
      <c r="B90" s="14"/>
      <c r="C90" s="2"/>
    </row>
    <row r="91" spans="1:3" x14ac:dyDescent="0.6">
      <c r="A91" s="11"/>
      <c r="B91" s="18"/>
      <c r="C91" s="6"/>
    </row>
  </sheetData>
  <mergeCells count="4">
    <mergeCell ref="A1:C1"/>
    <mergeCell ref="A2:C2"/>
    <mergeCell ref="A3:A4"/>
    <mergeCell ref="B3:B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zoomScaleNormal="100" zoomScaleSheetLayoutView="145" workbookViewId="0">
      <selection activeCell="F9" sqref="F9"/>
    </sheetView>
  </sheetViews>
  <sheetFormatPr defaultColWidth="9.125" defaultRowHeight="24.75" x14ac:dyDescent="0.6"/>
  <cols>
    <col min="1" max="1" width="7.625" style="7" customWidth="1"/>
    <col min="2" max="2" width="70.75" style="1" customWidth="1"/>
    <col min="3" max="3" width="18" style="8" customWidth="1"/>
    <col min="4" max="4" width="9.125" style="1"/>
    <col min="5" max="5" width="15.25" style="1" customWidth="1"/>
    <col min="6" max="16384" width="9.125" style="1"/>
  </cols>
  <sheetData>
    <row r="1" spans="1:5" ht="27.75" customHeight="1" x14ac:dyDescent="0.6">
      <c r="A1" s="72" t="s">
        <v>0</v>
      </c>
      <c r="B1" s="72"/>
      <c r="C1" s="72"/>
    </row>
    <row r="2" spans="1:5" ht="27.75" customHeight="1" x14ac:dyDescent="0.6">
      <c r="A2" s="72" t="s">
        <v>53</v>
      </c>
      <c r="B2" s="72"/>
      <c r="C2" s="72"/>
    </row>
    <row r="3" spans="1:5" x14ac:dyDescent="0.6">
      <c r="A3" s="75" t="s">
        <v>1</v>
      </c>
      <c r="B3" s="77" t="s">
        <v>2</v>
      </c>
      <c r="C3" s="19" t="s">
        <v>3</v>
      </c>
    </row>
    <row r="4" spans="1:5" x14ac:dyDescent="0.6">
      <c r="A4" s="76"/>
      <c r="B4" s="78"/>
      <c r="C4" s="34">
        <f>SUM(C5+C9+C14+C19+C35+C41+C66)</f>
        <v>446020</v>
      </c>
    </row>
    <row r="5" spans="1:5" x14ac:dyDescent="0.6">
      <c r="A5" s="24">
        <v>1</v>
      </c>
      <c r="B5" s="22" t="s">
        <v>9</v>
      </c>
      <c r="C5" s="35">
        <f>SUM(C6:C7)</f>
        <v>12000</v>
      </c>
      <c r="E5" s="81">
        <f>SUM(C5+C9+C14)</f>
        <v>68600</v>
      </c>
    </row>
    <row r="6" spans="1:5" x14ac:dyDescent="0.6">
      <c r="A6" s="9"/>
      <c r="B6" s="12" t="s">
        <v>114</v>
      </c>
      <c r="C6" s="36">
        <f>SUM(40*30*10)</f>
        <v>12000</v>
      </c>
      <c r="E6" s="1">
        <f>SUM(7500+28000+32400)</f>
        <v>67900</v>
      </c>
    </row>
    <row r="7" spans="1:5" x14ac:dyDescent="0.6">
      <c r="A7" s="9"/>
      <c r="B7" s="46" t="s">
        <v>54</v>
      </c>
      <c r="C7" s="58" t="s">
        <v>100</v>
      </c>
    </row>
    <row r="8" spans="1:5" ht="49.5" x14ac:dyDescent="0.6">
      <c r="A8" s="9"/>
      <c r="B8" s="47" t="s">
        <v>104</v>
      </c>
      <c r="C8" s="36"/>
    </row>
    <row r="9" spans="1:5" x14ac:dyDescent="0.6">
      <c r="A9" s="21">
        <v>2</v>
      </c>
      <c r="B9" s="22" t="s">
        <v>4</v>
      </c>
      <c r="C9" s="35">
        <f>SUM(C10:C13)</f>
        <v>26000</v>
      </c>
    </row>
    <row r="10" spans="1:5" x14ac:dyDescent="0.6">
      <c r="A10" s="10"/>
      <c r="B10" s="12" t="s">
        <v>115</v>
      </c>
      <c r="C10" s="36">
        <f>SUM(120*30*2)</f>
        <v>7200</v>
      </c>
    </row>
    <row r="11" spans="1:5" x14ac:dyDescent="0.6">
      <c r="A11" s="10"/>
      <c r="B11" s="12" t="s">
        <v>116</v>
      </c>
      <c r="C11" s="36">
        <f>SUM(120*90)</f>
        <v>10800</v>
      </c>
    </row>
    <row r="12" spans="1:5" x14ac:dyDescent="0.6">
      <c r="A12" s="10"/>
      <c r="B12" s="12" t="s">
        <v>117</v>
      </c>
      <c r="C12" s="36">
        <f>SUM(120*50)</f>
        <v>6000</v>
      </c>
    </row>
    <row r="13" spans="1:5" x14ac:dyDescent="0.6">
      <c r="A13" s="10"/>
      <c r="B13" s="12" t="s">
        <v>8</v>
      </c>
      <c r="C13" s="36">
        <v>2000</v>
      </c>
    </row>
    <row r="14" spans="1:5" x14ac:dyDescent="0.6">
      <c r="A14" s="21">
        <v>3</v>
      </c>
      <c r="B14" s="22" t="s">
        <v>11</v>
      </c>
      <c r="C14" s="35">
        <f>SUM(C15:C18)</f>
        <v>30600</v>
      </c>
    </row>
    <row r="15" spans="1:5" x14ac:dyDescent="0.6">
      <c r="A15" s="10"/>
      <c r="B15" s="12" t="s">
        <v>118</v>
      </c>
      <c r="C15" s="36">
        <f>SUM(120*90*2)</f>
        <v>21600</v>
      </c>
    </row>
    <row r="16" spans="1:5" x14ac:dyDescent="0.6">
      <c r="A16" s="10"/>
      <c r="B16" s="12" t="s">
        <v>13</v>
      </c>
      <c r="C16" s="36">
        <v>4000</v>
      </c>
    </row>
    <row r="17" spans="1:3" x14ac:dyDescent="0.6">
      <c r="A17" s="10"/>
      <c r="B17" s="12" t="s">
        <v>14</v>
      </c>
      <c r="C17" s="36">
        <v>4000</v>
      </c>
    </row>
    <row r="18" spans="1:3" x14ac:dyDescent="0.6">
      <c r="A18" s="10"/>
      <c r="B18" s="12" t="s">
        <v>15</v>
      </c>
      <c r="C18" s="36">
        <v>1000</v>
      </c>
    </row>
    <row r="19" spans="1:3" ht="49.5" x14ac:dyDescent="0.6">
      <c r="A19" s="24">
        <v>4</v>
      </c>
      <c r="B19" s="25" t="s">
        <v>16</v>
      </c>
      <c r="C19" s="35">
        <f>SUM(C20+C24+C29)</f>
        <v>34020</v>
      </c>
    </row>
    <row r="20" spans="1:3" x14ac:dyDescent="0.6">
      <c r="A20" s="10"/>
      <c r="B20" s="32" t="s">
        <v>74</v>
      </c>
      <c r="C20" s="37">
        <f>SUM(C21:C23)</f>
        <v>11420</v>
      </c>
    </row>
    <row r="21" spans="1:3" x14ac:dyDescent="0.6">
      <c r="A21" s="10"/>
      <c r="B21" s="13" t="s">
        <v>72</v>
      </c>
      <c r="C21" s="36">
        <v>9600</v>
      </c>
    </row>
    <row r="22" spans="1:3" x14ac:dyDescent="0.6">
      <c r="A22" s="10"/>
      <c r="B22" s="12" t="s">
        <v>71</v>
      </c>
      <c r="C22" s="36">
        <v>1000</v>
      </c>
    </row>
    <row r="23" spans="1:3" x14ac:dyDescent="0.6">
      <c r="A23" s="10"/>
      <c r="B23" s="12" t="s">
        <v>73</v>
      </c>
      <c r="C23" s="36">
        <v>820</v>
      </c>
    </row>
    <row r="24" spans="1:3" x14ac:dyDescent="0.6">
      <c r="A24" s="10"/>
      <c r="B24" s="32" t="s">
        <v>75</v>
      </c>
      <c r="C24" s="37">
        <f>SUM(C25)</f>
        <v>6100</v>
      </c>
    </row>
    <row r="25" spans="1:3" x14ac:dyDescent="0.6">
      <c r="A25" s="10"/>
      <c r="B25" s="12" t="s">
        <v>76</v>
      </c>
      <c r="C25" s="36">
        <v>6100</v>
      </c>
    </row>
    <row r="26" spans="1:3" x14ac:dyDescent="0.6">
      <c r="A26" s="10"/>
      <c r="B26" s="12" t="s">
        <v>79</v>
      </c>
      <c r="C26" s="36"/>
    </row>
    <row r="27" spans="1:3" x14ac:dyDescent="0.6">
      <c r="A27" s="10"/>
      <c r="B27" s="12" t="s">
        <v>77</v>
      </c>
      <c r="C27" s="36"/>
    </row>
    <row r="28" spans="1:3" x14ac:dyDescent="0.6">
      <c r="A28" s="10"/>
      <c r="B28" s="12" t="s">
        <v>78</v>
      </c>
      <c r="C28" s="38"/>
    </row>
    <row r="29" spans="1:3" x14ac:dyDescent="0.6">
      <c r="A29" s="10"/>
      <c r="B29" s="32" t="s">
        <v>17</v>
      </c>
      <c r="C29" s="37">
        <f>SUM(C30:C32)</f>
        <v>16500</v>
      </c>
    </row>
    <row r="30" spans="1:3" x14ac:dyDescent="0.6">
      <c r="A30" s="10"/>
      <c r="B30" s="13" t="s">
        <v>80</v>
      </c>
      <c r="C30" s="36">
        <v>2500</v>
      </c>
    </row>
    <row r="31" spans="1:3" x14ac:dyDescent="0.6">
      <c r="A31" s="10"/>
      <c r="B31" s="13" t="s">
        <v>81</v>
      </c>
      <c r="C31" s="36">
        <v>9000</v>
      </c>
    </row>
    <row r="32" spans="1:3" x14ac:dyDescent="0.6">
      <c r="A32" s="48"/>
      <c r="B32" s="49" t="s">
        <v>82</v>
      </c>
      <c r="C32" s="50">
        <v>5000</v>
      </c>
    </row>
    <row r="33" spans="1:3" x14ac:dyDescent="0.6">
      <c r="A33" s="75" t="s">
        <v>1</v>
      </c>
      <c r="B33" s="77" t="s">
        <v>2</v>
      </c>
      <c r="C33" s="79" t="s">
        <v>3</v>
      </c>
    </row>
    <row r="34" spans="1:3" x14ac:dyDescent="0.6">
      <c r="A34" s="76"/>
      <c r="B34" s="78"/>
      <c r="C34" s="80"/>
    </row>
    <row r="35" spans="1:3" x14ac:dyDescent="0.6">
      <c r="A35" s="24">
        <v>5</v>
      </c>
      <c r="B35" s="22" t="s">
        <v>55</v>
      </c>
      <c r="C35" s="35">
        <f>SUM(C36+C38)</f>
        <v>79800</v>
      </c>
    </row>
    <row r="36" spans="1:3" x14ac:dyDescent="0.6">
      <c r="A36" s="9"/>
      <c r="B36" s="12" t="s">
        <v>56</v>
      </c>
      <c r="C36" s="36">
        <v>9800</v>
      </c>
    </row>
    <row r="37" spans="1:3" x14ac:dyDescent="0.6">
      <c r="A37" s="9"/>
      <c r="B37" s="12" t="s">
        <v>57</v>
      </c>
      <c r="C37" s="36"/>
    </row>
    <row r="38" spans="1:3" x14ac:dyDescent="0.6">
      <c r="A38" s="10"/>
      <c r="B38" s="59" t="s">
        <v>107</v>
      </c>
      <c r="C38" s="60">
        <v>70000</v>
      </c>
    </row>
    <row r="39" spans="1:3" x14ac:dyDescent="0.6">
      <c r="A39" s="10"/>
      <c r="B39" s="63" t="s">
        <v>105</v>
      </c>
      <c r="C39" s="64"/>
    </row>
    <row r="40" spans="1:3" x14ac:dyDescent="0.6">
      <c r="A40" s="10"/>
      <c r="B40" s="63" t="s">
        <v>106</v>
      </c>
      <c r="C40" s="64"/>
    </row>
    <row r="41" spans="1:3" x14ac:dyDescent="0.6">
      <c r="A41" s="24">
        <v>6</v>
      </c>
      <c r="B41" s="22" t="s">
        <v>18</v>
      </c>
      <c r="C41" s="35">
        <f>SUM(C42+C43+C44+C49+C55)</f>
        <v>91000</v>
      </c>
    </row>
    <row r="42" spans="1:3" x14ac:dyDescent="0.6">
      <c r="A42" s="10"/>
      <c r="B42" s="32" t="s">
        <v>64</v>
      </c>
      <c r="C42" s="37">
        <v>35000</v>
      </c>
    </row>
    <row r="43" spans="1:3" x14ac:dyDescent="0.6">
      <c r="A43" s="10"/>
      <c r="B43" s="32" t="s">
        <v>69</v>
      </c>
      <c r="C43" s="37">
        <v>10000</v>
      </c>
    </row>
    <row r="44" spans="1:3" x14ac:dyDescent="0.6">
      <c r="A44" s="10"/>
      <c r="B44" s="32" t="s">
        <v>65</v>
      </c>
      <c r="C44" s="37">
        <f>SUM(C45:C46,C47,C48)</f>
        <v>11000</v>
      </c>
    </row>
    <row r="45" spans="1:3" ht="49.5" x14ac:dyDescent="0.6">
      <c r="A45" s="10"/>
      <c r="B45" s="13" t="s">
        <v>59</v>
      </c>
      <c r="C45" s="36">
        <v>5400</v>
      </c>
    </row>
    <row r="46" spans="1:3" ht="49.5" x14ac:dyDescent="0.6">
      <c r="A46" s="10"/>
      <c r="B46" s="13" t="s">
        <v>60</v>
      </c>
      <c r="C46" s="36">
        <f>SUM(60*30*2)</f>
        <v>3600</v>
      </c>
    </row>
    <row r="47" spans="1:3" x14ac:dyDescent="0.6">
      <c r="A47" s="10"/>
      <c r="B47" s="12" t="s">
        <v>61</v>
      </c>
      <c r="C47" s="36">
        <v>1000</v>
      </c>
    </row>
    <row r="48" spans="1:3" x14ac:dyDescent="0.6">
      <c r="A48" s="10"/>
      <c r="B48" s="12" t="s">
        <v>62</v>
      </c>
      <c r="C48" s="36">
        <v>1000</v>
      </c>
    </row>
    <row r="49" spans="1:5" x14ac:dyDescent="0.6">
      <c r="A49" s="10"/>
      <c r="B49" s="32" t="s">
        <v>66</v>
      </c>
      <c r="C49" s="37">
        <f>SUM(C50:C54)</f>
        <v>25000</v>
      </c>
      <c r="E49" s="4"/>
    </row>
    <row r="50" spans="1:5" x14ac:dyDescent="0.6">
      <c r="A50" s="10"/>
      <c r="B50" s="26" t="s">
        <v>63</v>
      </c>
      <c r="C50" s="39">
        <v>15000</v>
      </c>
    </row>
    <row r="51" spans="1:5" x14ac:dyDescent="0.6">
      <c r="A51" s="10"/>
      <c r="B51" s="12" t="s">
        <v>19</v>
      </c>
      <c r="C51" s="36">
        <f>SUM(50*30)</f>
        <v>1500</v>
      </c>
    </row>
    <row r="52" spans="1:5" x14ac:dyDescent="0.6">
      <c r="A52" s="10"/>
      <c r="B52" s="12" t="s">
        <v>20</v>
      </c>
      <c r="C52" s="36">
        <f>SUM(50*90)</f>
        <v>4500</v>
      </c>
    </row>
    <row r="53" spans="1:5" x14ac:dyDescent="0.6">
      <c r="A53" s="10"/>
      <c r="B53" s="12" t="s">
        <v>21</v>
      </c>
      <c r="C53" s="36">
        <v>1000</v>
      </c>
    </row>
    <row r="54" spans="1:5" x14ac:dyDescent="0.6">
      <c r="A54" s="10"/>
      <c r="B54" s="12" t="s">
        <v>68</v>
      </c>
      <c r="C54" s="36">
        <v>3000</v>
      </c>
    </row>
    <row r="55" spans="1:5" x14ac:dyDescent="0.6">
      <c r="A55" s="10"/>
      <c r="B55" s="32" t="s">
        <v>67</v>
      </c>
      <c r="C55" s="37">
        <f>SUM(C56:C59)</f>
        <v>10000</v>
      </c>
      <c r="E55" s="4"/>
    </row>
    <row r="56" spans="1:5" x14ac:dyDescent="0.6">
      <c r="A56" s="10"/>
      <c r="B56" s="12" t="s">
        <v>22</v>
      </c>
      <c r="C56" s="36">
        <v>1800</v>
      </c>
    </row>
    <row r="57" spans="1:5" x14ac:dyDescent="0.6">
      <c r="A57" s="10"/>
      <c r="B57" s="12" t="s">
        <v>23</v>
      </c>
      <c r="C57" s="36">
        <f>SUM(60*90)</f>
        <v>5400</v>
      </c>
    </row>
    <row r="58" spans="1:5" x14ac:dyDescent="0.6">
      <c r="A58" s="10"/>
      <c r="B58" s="12" t="s">
        <v>24</v>
      </c>
      <c r="C58" s="36">
        <v>1800</v>
      </c>
    </row>
    <row r="59" spans="1:5" x14ac:dyDescent="0.6">
      <c r="A59" s="48"/>
      <c r="B59" s="49" t="s">
        <v>25</v>
      </c>
      <c r="C59" s="50">
        <v>1000</v>
      </c>
    </row>
    <row r="60" spans="1:5" x14ac:dyDescent="0.6">
      <c r="A60" s="51"/>
      <c r="B60" s="52"/>
      <c r="C60" s="53"/>
    </row>
    <row r="61" spans="1:5" x14ac:dyDescent="0.6">
      <c r="A61" s="51"/>
      <c r="B61" s="52"/>
      <c r="C61" s="53"/>
    </row>
    <row r="62" spans="1:5" x14ac:dyDescent="0.6">
      <c r="A62" s="51"/>
      <c r="B62" s="52"/>
      <c r="C62" s="53"/>
    </row>
    <row r="63" spans="1:5" x14ac:dyDescent="0.6">
      <c r="A63" s="51"/>
      <c r="B63" s="52"/>
      <c r="C63" s="53"/>
    </row>
    <row r="64" spans="1:5" x14ac:dyDescent="0.6">
      <c r="A64" s="75" t="s">
        <v>1</v>
      </c>
      <c r="B64" s="77" t="s">
        <v>2</v>
      </c>
      <c r="C64" s="79" t="s">
        <v>3</v>
      </c>
    </row>
    <row r="65" spans="1:5" x14ac:dyDescent="0.6">
      <c r="A65" s="76"/>
      <c r="B65" s="78"/>
      <c r="C65" s="80"/>
    </row>
    <row r="66" spans="1:5" ht="49.5" x14ac:dyDescent="0.6">
      <c r="A66" s="24">
        <v>7</v>
      </c>
      <c r="B66" s="25" t="s">
        <v>26</v>
      </c>
      <c r="C66" s="35">
        <f>SUM(C67+C72+C75+C77+C81+C87+C90)</f>
        <v>172600</v>
      </c>
    </row>
    <row r="67" spans="1:5" x14ac:dyDescent="0.6">
      <c r="A67" s="10"/>
      <c r="B67" s="31" t="s">
        <v>83</v>
      </c>
      <c r="C67" s="37">
        <f>SUM(C68:C69)</f>
        <v>2900</v>
      </c>
    </row>
    <row r="68" spans="1:5" x14ac:dyDescent="0.6">
      <c r="A68" s="10"/>
      <c r="B68" s="33" t="s">
        <v>84</v>
      </c>
      <c r="C68" s="39">
        <v>1000</v>
      </c>
    </row>
    <row r="69" spans="1:5" x14ac:dyDescent="0.6">
      <c r="A69" s="10"/>
      <c r="B69" s="33" t="s">
        <v>85</v>
      </c>
      <c r="C69" s="39">
        <v>1900</v>
      </c>
    </row>
    <row r="70" spans="1:5" x14ac:dyDescent="0.6">
      <c r="A70" s="10"/>
      <c r="B70" s="33" t="s">
        <v>86</v>
      </c>
      <c r="C70" s="39"/>
    </row>
    <row r="71" spans="1:5" ht="27.75" customHeight="1" x14ac:dyDescent="0.6">
      <c r="A71" s="10"/>
      <c r="B71" s="15" t="s">
        <v>87</v>
      </c>
      <c r="C71" s="36"/>
    </row>
    <row r="72" spans="1:5" x14ac:dyDescent="0.6">
      <c r="A72" s="10"/>
      <c r="B72" s="31" t="s">
        <v>88</v>
      </c>
      <c r="C72" s="37">
        <f>SUM(C73:C74)</f>
        <v>17100</v>
      </c>
    </row>
    <row r="73" spans="1:5" ht="50.25" customHeight="1" x14ac:dyDescent="0.6">
      <c r="A73" s="10"/>
      <c r="B73" s="43" t="s">
        <v>89</v>
      </c>
      <c r="C73" s="39">
        <v>5100</v>
      </c>
    </row>
    <row r="74" spans="1:5" x14ac:dyDescent="0.6">
      <c r="A74" s="10"/>
      <c r="B74" s="33" t="s">
        <v>90</v>
      </c>
      <c r="C74" s="39">
        <v>12000</v>
      </c>
    </row>
    <row r="75" spans="1:5" x14ac:dyDescent="0.6">
      <c r="A75" s="10"/>
      <c r="B75" s="31" t="s">
        <v>91</v>
      </c>
      <c r="C75" s="37">
        <v>27500</v>
      </c>
    </row>
    <row r="76" spans="1:5" x14ac:dyDescent="0.6">
      <c r="A76" s="10"/>
      <c r="B76" s="15" t="s">
        <v>92</v>
      </c>
      <c r="C76" s="36"/>
      <c r="E76" s="4"/>
    </row>
    <row r="77" spans="1:5" x14ac:dyDescent="0.6">
      <c r="A77" s="10"/>
      <c r="B77" s="31" t="s">
        <v>93</v>
      </c>
      <c r="C77" s="37">
        <f>SUM(C78:C80)</f>
        <v>97000</v>
      </c>
      <c r="E77" s="4"/>
    </row>
    <row r="78" spans="1:5" x14ac:dyDescent="0.6">
      <c r="A78" s="10"/>
      <c r="B78" s="15" t="s">
        <v>92</v>
      </c>
      <c r="C78" s="36">
        <v>42000</v>
      </c>
    </row>
    <row r="79" spans="1:5" x14ac:dyDescent="0.6">
      <c r="A79" s="10"/>
      <c r="B79" s="15" t="s">
        <v>94</v>
      </c>
      <c r="C79" s="36">
        <v>40000</v>
      </c>
      <c r="E79" s="4"/>
    </row>
    <row r="80" spans="1:5" x14ac:dyDescent="0.6">
      <c r="A80" s="10"/>
      <c r="B80" s="15" t="s">
        <v>95</v>
      </c>
      <c r="C80" s="36">
        <v>15000</v>
      </c>
    </row>
    <row r="81" spans="1:3" x14ac:dyDescent="0.6">
      <c r="A81" s="10"/>
      <c r="B81" s="29" t="s">
        <v>96</v>
      </c>
      <c r="C81" s="37">
        <f>SUM(C82:C86)</f>
        <v>6500</v>
      </c>
    </row>
    <row r="82" spans="1:3" ht="25.5" customHeight="1" x14ac:dyDescent="0.6">
      <c r="A82" s="10"/>
      <c r="B82" s="44" t="s">
        <v>109</v>
      </c>
      <c r="C82" s="36">
        <v>2000</v>
      </c>
    </row>
    <row r="83" spans="1:3" x14ac:dyDescent="0.6">
      <c r="A83" s="10"/>
      <c r="B83" s="15" t="s">
        <v>98</v>
      </c>
      <c r="C83" s="36"/>
    </row>
    <row r="84" spans="1:3" x14ac:dyDescent="0.6">
      <c r="A84" s="10"/>
      <c r="B84" s="15" t="s">
        <v>99</v>
      </c>
      <c r="C84" s="36"/>
    </row>
    <row r="85" spans="1:3" x14ac:dyDescent="0.6">
      <c r="A85" s="10"/>
      <c r="B85" s="15" t="s">
        <v>111</v>
      </c>
      <c r="C85" s="36">
        <v>1500</v>
      </c>
    </row>
    <row r="86" spans="1:3" x14ac:dyDescent="0.6">
      <c r="A86" s="56"/>
      <c r="B86" s="54" t="s">
        <v>110</v>
      </c>
      <c r="C86" s="40">
        <v>3000</v>
      </c>
    </row>
    <row r="87" spans="1:3" ht="33" customHeight="1" x14ac:dyDescent="0.6">
      <c r="A87" s="10"/>
      <c r="B87" s="57" t="s">
        <v>112</v>
      </c>
      <c r="C87" s="41">
        <f>SUM(C88:C89)</f>
        <v>7600</v>
      </c>
    </row>
    <row r="88" spans="1:3" ht="33" customHeight="1" x14ac:dyDescent="0.6">
      <c r="A88" s="10"/>
      <c r="B88" s="67" t="s">
        <v>97</v>
      </c>
      <c r="C88" s="68">
        <v>3400</v>
      </c>
    </row>
    <row r="89" spans="1:3" x14ac:dyDescent="0.6">
      <c r="A89" s="10"/>
      <c r="B89" s="66" t="s">
        <v>108</v>
      </c>
      <c r="C89" s="36">
        <v>4200</v>
      </c>
    </row>
    <row r="90" spans="1:3" x14ac:dyDescent="0.6">
      <c r="A90" s="56"/>
      <c r="B90" s="55" t="s">
        <v>101</v>
      </c>
      <c r="C90" s="37">
        <f>SUM(C91)</f>
        <v>14000</v>
      </c>
    </row>
    <row r="91" spans="1:3" x14ac:dyDescent="0.6">
      <c r="A91" s="56"/>
      <c r="B91" s="69" t="s">
        <v>113</v>
      </c>
      <c r="C91" s="40">
        <v>14000</v>
      </c>
    </row>
    <row r="92" spans="1:3" x14ac:dyDescent="0.6">
      <c r="A92" s="10"/>
      <c r="B92" s="29" t="s">
        <v>102</v>
      </c>
      <c r="C92" s="70" t="s">
        <v>100</v>
      </c>
    </row>
    <row r="93" spans="1:3" x14ac:dyDescent="0.6">
      <c r="A93" s="11"/>
      <c r="B93" s="45" t="s">
        <v>103</v>
      </c>
      <c r="C93" s="42"/>
    </row>
  </sheetData>
  <mergeCells count="10">
    <mergeCell ref="A64:A65"/>
    <mergeCell ref="B64:B65"/>
    <mergeCell ref="C64:C65"/>
    <mergeCell ref="A1:C1"/>
    <mergeCell ref="A2:C2"/>
    <mergeCell ref="A3:A4"/>
    <mergeCell ref="B3:B4"/>
    <mergeCell ref="A33:A34"/>
    <mergeCell ref="B33:B34"/>
    <mergeCell ref="C33:C3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topLeftCell="A34" zoomScaleNormal="100" zoomScaleSheetLayoutView="145" workbookViewId="0">
      <selection activeCell="F44" sqref="F44"/>
    </sheetView>
  </sheetViews>
  <sheetFormatPr defaultColWidth="9.125" defaultRowHeight="24.75" x14ac:dyDescent="0.6"/>
  <cols>
    <col min="1" max="1" width="7.625" style="7" customWidth="1"/>
    <col min="2" max="2" width="70.75" style="1" customWidth="1"/>
    <col min="3" max="3" width="18" style="8" customWidth="1"/>
    <col min="4" max="4" width="9.125" style="1"/>
    <col min="5" max="5" width="15.25" style="1" customWidth="1"/>
    <col min="6" max="16384" width="9.125" style="1"/>
  </cols>
  <sheetData>
    <row r="1" spans="1:3" ht="27.75" customHeight="1" x14ac:dyDescent="0.6">
      <c r="A1" s="72" t="s">
        <v>0</v>
      </c>
      <c r="B1" s="72"/>
      <c r="C1" s="72"/>
    </row>
    <row r="2" spans="1:3" ht="27.75" customHeight="1" x14ac:dyDescent="0.6">
      <c r="A2" s="72" t="s">
        <v>53</v>
      </c>
      <c r="B2" s="72"/>
      <c r="C2" s="72"/>
    </row>
    <row r="3" spans="1:3" x14ac:dyDescent="0.6">
      <c r="A3" s="75" t="s">
        <v>1</v>
      </c>
      <c r="B3" s="77" t="s">
        <v>2</v>
      </c>
      <c r="C3" s="19" t="s">
        <v>3</v>
      </c>
    </row>
    <row r="4" spans="1:3" ht="31.5" x14ac:dyDescent="0.6">
      <c r="A4" s="76"/>
      <c r="B4" s="78"/>
      <c r="C4" s="62">
        <f>SUM(C5+C7+C12+C17+C36+C40+C68)</f>
        <v>445320</v>
      </c>
    </row>
    <row r="5" spans="1:3" x14ac:dyDescent="0.6">
      <c r="A5" s="24">
        <v>1</v>
      </c>
      <c r="B5" s="22" t="s">
        <v>9</v>
      </c>
      <c r="C5" s="35">
        <f>SUM(C6:C6)</f>
        <v>12000</v>
      </c>
    </row>
    <row r="6" spans="1:3" x14ac:dyDescent="0.6">
      <c r="A6" s="9"/>
      <c r="B6" s="12" t="s">
        <v>114</v>
      </c>
      <c r="C6" s="36">
        <f>SUM(40*30*10)</f>
        <v>12000</v>
      </c>
    </row>
    <row r="7" spans="1:3" x14ac:dyDescent="0.6">
      <c r="A7" s="21">
        <v>2</v>
      </c>
      <c r="B7" s="22" t="s">
        <v>4</v>
      </c>
      <c r="C7" s="35">
        <f>SUM(C8:C11)</f>
        <v>25000</v>
      </c>
    </row>
    <row r="8" spans="1:3" x14ac:dyDescent="0.6">
      <c r="A8" s="10"/>
      <c r="B8" s="12" t="s">
        <v>115</v>
      </c>
      <c r="C8" s="36">
        <f>SUM(120*30*2)</f>
        <v>7200</v>
      </c>
    </row>
    <row r="9" spans="1:3" x14ac:dyDescent="0.6">
      <c r="A9" s="10"/>
      <c r="B9" s="12" t="s">
        <v>116</v>
      </c>
      <c r="C9" s="36">
        <f>SUM(120*90)</f>
        <v>10800</v>
      </c>
    </row>
    <row r="10" spans="1:3" x14ac:dyDescent="0.6">
      <c r="A10" s="10"/>
      <c r="B10" s="12" t="s">
        <v>117</v>
      </c>
      <c r="C10" s="36">
        <f>SUM(120*50)</f>
        <v>6000</v>
      </c>
    </row>
    <row r="11" spans="1:3" x14ac:dyDescent="0.6">
      <c r="A11" s="10"/>
      <c r="B11" s="12" t="s">
        <v>119</v>
      </c>
      <c r="C11" s="36">
        <f>SUM(1*1000)</f>
        <v>1000</v>
      </c>
    </row>
    <row r="12" spans="1:3" x14ac:dyDescent="0.6">
      <c r="A12" s="21">
        <v>3</v>
      </c>
      <c r="B12" s="22" t="s">
        <v>11</v>
      </c>
      <c r="C12" s="35">
        <f>SUM(C13:C16)</f>
        <v>30600</v>
      </c>
    </row>
    <row r="13" spans="1:3" x14ac:dyDescent="0.6">
      <c r="A13" s="10"/>
      <c r="B13" s="12" t="s">
        <v>118</v>
      </c>
      <c r="C13" s="36">
        <f>SUM(120*90*2)</f>
        <v>21600</v>
      </c>
    </row>
    <row r="14" spans="1:3" x14ac:dyDescent="0.6">
      <c r="A14" s="10"/>
      <c r="B14" s="12" t="s">
        <v>13</v>
      </c>
      <c r="C14" s="36">
        <v>4000</v>
      </c>
    </row>
    <row r="15" spans="1:3" x14ac:dyDescent="0.6">
      <c r="A15" s="10"/>
      <c r="B15" s="12" t="s">
        <v>14</v>
      </c>
      <c r="C15" s="36">
        <v>4000</v>
      </c>
    </row>
    <row r="16" spans="1:3" x14ac:dyDescent="0.6">
      <c r="A16" s="10"/>
      <c r="B16" s="12" t="s">
        <v>15</v>
      </c>
      <c r="C16" s="36">
        <v>1000</v>
      </c>
    </row>
    <row r="17" spans="1:3" ht="49.5" x14ac:dyDescent="0.6">
      <c r="A17" s="24">
        <v>4</v>
      </c>
      <c r="B17" s="25" t="s">
        <v>16</v>
      </c>
      <c r="C17" s="35">
        <f>SUM(C18+C22+C27)</f>
        <v>34300</v>
      </c>
    </row>
    <row r="18" spans="1:3" x14ac:dyDescent="0.6">
      <c r="A18" s="10"/>
      <c r="B18" s="32" t="s">
        <v>74</v>
      </c>
      <c r="C18" s="37">
        <f>SUM(C19:C21)</f>
        <v>11420</v>
      </c>
    </row>
    <row r="19" spans="1:3" x14ac:dyDescent="0.6">
      <c r="A19" s="10"/>
      <c r="B19" s="13" t="s">
        <v>72</v>
      </c>
      <c r="C19" s="36">
        <f>SUM(1600*6)</f>
        <v>9600</v>
      </c>
    </row>
    <row r="20" spans="1:3" x14ac:dyDescent="0.6">
      <c r="A20" s="10"/>
      <c r="B20" s="12" t="s">
        <v>71</v>
      </c>
      <c r="C20" s="36">
        <v>1000</v>
      </c>
    </row>
    <row r="21" spans="1:3" x14ac:dyDescent="0.6">
      <c r="A21" s="10"/>
      <c r="B21" s="12" t="s">
        <v>73</v>
      </c>
      <c r="C21" s="36">
        <v>820</v>
      </c>
    </row>
    <row r="22" spans="1:3" x14ac:dyDescent="0.6">
      <c r="A22" s="10"/>
      <c r="B22" s="32" t="s">
        <v>75</v>
      </c>
      <c r="C22" s="37">
        <f>SUM(C23)</f>
        <v>6380</v>
      </c>
    </row>
    <row r="23" spans="1:3" x14ac:dyDescent="0.6">
      <c r="A23" s="10"/>
      <c r="B23" s="12" t="s">
        <v>76</v>
      </c>
      <c r="C23" s="36">
        <v>6380</v>
      </c>
    </row>
    <row r="24" spans="1:3" x14ac:dyDescent="0.6">
      <c r="A24" s="10"/>
      <c r="B24" s="12" t="s">
        <v>79</v>
      </c>
      <c r="C24" s="36"/>
    </row>
    <row r="25" spans="1:3" x14ac:dyDescent="0.6">
      <c r="A25" s="10"/>
      <c r="B25" s="12" t="s">
        <v>77</v>
      </c>
      <c r="C25" s="36"/>
    </row>
    <row r="26" spans="1:3" x14ac:dyDescent="0.6">
      <c r="A26" s="10"/>
      <c r="B26" s="12" t="s">
        <v>78</v>
      </c>
      <c r="C26" s="38"/>
    </row>
    <row r="27" spans="1:3" x14ac:dyDescent="0.6">
      <c r="A27" s="10"/>
      <c r="B27" s="32" t="s">
        <v>17</v>
      </c>
      <c r="C27" s="37">
        <f>SUM(C28:C30)</f>
        <v>16500</v>
      </c>
    </row>
    <row r="28" spans="1:3" x14ac:dyDescent="0.6">
      <c r="A28" s="10"/>
      <c r="B28" s="13" t="s">
        <v>120</v>
      </c>
      <c r="C28" s="36">
        <f>SUM(100*25*1)</f>
        <v>2500</v>
      </c>
    </row>
    <row r="29" spans="1:3" x14ac:dyDescent="0.6">
      <c r="A29" s="10"/>
      <c r="B29" s="13" t="s">
        <v>81</v>
      </c>
      <c r="C29" s="36">
        <f>SUM(100*90)</f>
        <v>9000</v>
      </c>
    </row>
    <row r="30" spans="1:3" x14ac:dyDescent="0.6">
      <c r="A30" s="48"/>
      <c r="B30" s="49" t="s">
        <v>82</v>
      </c>
      <c r="C30" s="50">
        <v>5000</v>
      </c>
    </row>
    <row r="31" spans="1:3" x14ac:dyDescent="0.6">
      <c r="A31" s="51"/>
      <c r="B31" s="52"/>
      <c r="C31" s="53"/>
    </row>
    <row r="32" spans="1:3" x14ac:dyDescent="0.6">
      <c r="A32" s="51"/>
      <c r="B32" s="52"/>
      <c r="C32" s="53"/>
    </row>
    <row r="33" spans="1:3" x14ac:dyDescent="0.6">
      <c r="A33" s="51"/>
      <c r="B33" s="52"/>
      <c r="C33" s="53"/>
    </row>
    <row r="34" spans="1:3" x14ac:dyDescent="0.6">
      <c r="A34" s="75" t="s">
        <v>1</v>
      </c>
      <c r="B34" s="77" t="s">
        <v>2</v>
      </c>
      <c r="C34" s="79" t="s">
        <v>3</v>
      </c>
    </row>
    <row r="35" spans="1:3" x14ac:dyDescent="0.6">
      <c r="A35" s="76"/>
      <c r="B35" s="78"/>
      <c r="C35" s="80"/>
    </row>
    <row r="36" spans="1:3" x14ac:dyDescent="0.6">
      <c r="A36" s="24">
        <v>5</v>
      </c>
      <c r="B36" s="22" t="s">
        <v>55</v>
      </c>
      <c r="C36" s="35">
        <f>SUM(C37+C39)</f>
        <v>79800</v>
      </c>
    </row>
    <row r="37" spans="1:3" x14ac:dyDescent="0.6">
      <c r="A37" s="9"/>
      <c r="B37" s="12" t="s">
        <v>56</v>
      </c>
      <c r="C37" s="36">
        <f>SUM(280*35)</f>
        <v>9800</v>
      </c>
    </row>
    <row r="38" spans="1:3" x14ac:dyDescent="0.6">
      <c r="A38" s="9"/>
      <c r="B38" s="12" t="s">
        <v>57</v>
      </c>
      <c r="C38" s="36"/>
    </row>
    <row r="39" spans="1:3" x14ac:dyDescent="0.6">
      <c r="A39" s="10"/>
      <c r="B39" s="63" t="s">
        <v>107</v>
      </c>
      <c r="C39" s="64">
        <v>70000</v>
      </c>
    </row>
    <row r="40" spans="1:3" x14ac:dyDescent="0.6">
      <c r="A40" s="24">
        <v>6</v>
      </c>
      <c r="B40" s="22" t="s">
        <v>18</v>
      </c>
      <c r="C40" s="35">
        <f>SUM(C41+C42+C44+C43+C49+C54)</f>
        <v>91000</v>
      </c>
    </row>
    <row r="41" spans="1:3" x14ac:dyDescent="0.6">
      <c r="A41" s="10"/>
      <c r="B41" s="32" t="s">
        <v>64</v>
      </c>
      <c r="C41" s="37">
        <v>35000</v>
      </c>
    </row>
    <row r="42" spans="1:3" x14ac:dyDescent="0.6">
      <c r="A42" s="10"/>
      <c r="B42" s="32" t="s">
        <v>69</v>
      </c>
      <c r="C42" s="37">
        <v>10000</v>
      </c>
    </row>
    <row r="43" spans="1:3" x14ac:dyDescent="0.6">
      <c r="A43" s="10"/>
      <c r="B43" s="32" t="s">
        <v>130</v>
      </c>
      <c r="C43" s="37">
        <v>15000</v>
      </c>
    </row>
    <row r="44" spans="1:3" x14ac:dyDescent="0.6">
      <c r="A44" s="10"/>
      <c r="B44" s="32" t="s">
        <v>131</v>
      </c>
      <c r="C44" s="37">
        <f>SUM(C45:C46,C47,C48)</f>
        <v>11000</v>
      </c>
    </row>
    <row r="45" spans="1:3" ht="49.5" x14ac:dyDescent="0.6">
      <c r="A45" s="10"/>
      <c r="B45" s="13" t="s">
        <v>121</v>
      </c>
      <c r="C45" s="36">
        <f>SUM(60*90)</f>
        <v>5400</v>
      </c>
    </row>
    <row r="46" spans="1:3" ht="49.5" x14ac:dyDescent="0.6">
      <c r="A46" s="10"/>
      <c r="B46" s="13" t="s">
        <v>60</v>
      </c>
      <c r="C46" s="36">
        <f>SUM(60*30*2)</f>
        <v>3600</v>
      </c>
    </row>
    <row r="47" spans="1:3" x14ac:dyDescent="0.6">
      <c r="A47" s="10"/>
      <c r="B47" s="12" t="s">
        <v>61</v>
      </c>
      <c r="C47" s="36">
        <v>1000</v>
      </c>
    </row>
    <row r="48" spans="1:3" x14ac:dyDescent="0.6">
      <c r="A48" s="10"/>
      <c r="B48" s="12" t="s">
        <v>62</v>
      </c>
      <c r="C48" s="36">
        <v>1000</v>
      </c>
    </row>
    <row r="49" spans="1:5" x14ac:dyDescent="0.6">
      <c r="A49" s="10"/>
      <c r="B49" s="32" t="s">
        <v>122</v>
      </c>
      <c r="C49" s="37">
        <f>SUM(C50:C53)</f>
        <v>10000</v>
      </c>
      <c r="E49" s="4"/>
    </row>
    <row r="50" spans="1:5" x14ac:dyDescent="0.6">
      <c r="A50" s="10"/>
      <c r="B50" s="12" t="s">
        <v>19</v>
      </c>
      <c r="C50" s="36">
        <f>SUM(50*30)</f>
        <v>1500</v>
      </c>
    </row>
    <row r="51" spans="1:5" x14ac:dyDescent="0.6">
      <c r="A51" s="10"/>
      <c r="B51" s="12" t="s">
        <v>20</v>
      </c>
      <c r="C51" s="36">
        <f>SUM(50*90)</f>
        <v>4500</v>
      </c>
    </row>
    <row r="52" spans="1:5" x14ac:dyDescent="0.6">
      <c r="A52" s="10"/>
      <c r="B52" s="12" t="s">
        <v>21</v>
      </c>
      <c r="C52" s="36">
        <v>1000</v>
      </c>
    </row>
    <row r="53" spans="1:5" x14ac:dyDescent="0.6">
      <c r="A53" s="10"/>
      <c r="B53" s="12" t="s">
        <v>68</v>
      </c>
      <c r="C53" s="36">
        <v>3000</v>
      </c>
    </row>
    <row r="54" spans="1:5" x14ac:dyDescent="0.6">
      <c r="A54" s="10"/>
      <c r="B54" s="32" t="s">
        <v>67</v>
      </c>
      <c r="C54" s="37">
        <f>SUM(C55:C58)</f>
        <v>10000</v>
      </c>
      <c r="E54" s="4"/>
    </row>
    <row r="55" spans="1:5" x14ac:dyDescent="0.6">
      <c r="A55" s="10"/>
      <c r="B55" s="12" t="s">
        <v>22</v>
      </c>
      <c r="C55" s="36">
        <f>SUM(60*30)</f>
        <v>1800</v>
      </c>
    </row>
    <row r="56" spans="1:5" x14ac:dyDescent="0.6">
      <c r="A56" s="10"/>
      <c r="B56" s="12" t="s">
        <v>123</v>
      </c>
      <c r="C56" s="36">
        <f>SUM(60*90)</f>
        <v>5400</v>
      </c>
    </row>
    <row r="57" spans="1:5" x14ac:dyDescent="0.6">
      <c r="A57" s="10"/>
      <c r="B57" s="12" t="s">
        <v>24</v>
      </c>
      <c r="C57" s="36">
        <v>1800</v>
      </c>
    </row>
    <row r="58" spans="1:5" x14ac:dyDescent="0.6">
      <c r="A58" s="48"/>
      <c r="B58" s="49" t="s">
        <v>25</v>
      </c>
      <c r="C58" s="50">
        <v>1000</v>
      </c>
    </row>
    <row r="59" spans="1:5" x14ac:dyDescent="0.6">
      <c r="A59" s="51"/>
      <c r="B59" s="52"/>
      <c r="C59" s="53"/>
    </row>
    <row r="60" spans="1:5" x14ac:dyDescent="0.6">
      <c r="A60" s="51"/>
      <c r="B60" s="52"/>
      <c r="C60" s="53"/>
    </row>
    <row r="61" spans="1:5" x14ac:dyDescent="0.6">
      <c r="A61" s="51"/>
      <c r="B61" s="52"/>
      <c r="C61" s="53"/>
    </row>
    <row r="62" spans="1:5" x14ac:dyDescent="0.6">
      <c r="A62" s="51"/>
      <c r="B62" s="52"/>
      <c r="C62" s="53"/>
    </row>
    <row r="63" spans="1:5" x14ac:dyDescent="0.6">
      <c r="A63" s="51"/>
      <c r="B63" s="52"/>
      <c r="C63" s="53"/>
    </row>
    <row r="64" spans="1:5" x14ac:dyDescent="0.6">
      <c r="A64" s="51"/>
      <c r="B64" s="52"/>
      <c r="C64" s="53"/>
    </row>
    <row r="65" spans="1:5" x14ac:dyDescent="0.6">
      <c r="A65" s="51"/>
      <c r="B65" s="52"/>
      <c r="C65" s="53"/>
    </row>
    <row r="66" spans="1:5" x14ac:dyDescent="0.6">
      <c r="A66" s="75" t="s">
        <v>1</v>
      </c>
      <c r="B66" s="77" t="s">
        <v>2</v>
      </c>
      <c r="C66" s="79" t="s">
        <v>3</v>
      </c>
    </row>
    <row r="67" spans="1:5" x14ac:dyDescent="0.6">
      <c r="A67" s="76"/>
      <c r="B67" s="78"/>
      <c r="C67" s="80"/>
    </row>
    <row r="68" spans="1:5" ht="49.5" x14ac:dyDescent="0.6">
      <c r="A68" s="24">
        <v>7</v>
      </c>
      <c r="B68" s="25" t="s">
        <v>26</v>
      </c>
      <c r="C68" s="35">
        <f>SUM(C69+C74+C77+C79+C83+C89+C93)</f>
        <v>172620</v>
      </c>
    </row>
    <row r="69" spans="1:5" x14ac:dyDescent="0.6">
      <c r="A69" s="10"/>
      <c r="B69" s="31" t="s">
        <v>83</v>
      </c>
      <c r="C69" s="37">
        <f>SUM(C70:C71)</f>
        <v>2900</v>
      </c>
    </row>
    <row r="70" spans="1:5" x14ac:dyDescent="0.6">
      <c r="A70" s="10"/>
      <c r="B70" s="33" t="s">
        <v>84</v>
      </c>
      <c r="C70" s="39">
        <v>1000</v>
      </c>
    </row>
    <row r="71" spans="1:5" x14ac:dyDescent="0.6">
      <c r="A71" s="10"/>
      <c r="B71" s="33" t="s">
        <v>85</v>
      </c>
      <c r="C71" s="39">
        <v>1900</v>
      </c>
    </row>
    <row r="72" spans="1:5" x14ac:dyDescent="0.6">
      <c r="A72" s="10"/>
      <c r="B72" s="33" t="s">
        <v>86</v>
      </c>
      <c r="C72" s="39"/>
    </row>
    <row r="73" spans="1:5" ht="27.75" customHeight="1" x14ac:dyDescent="0.6">
      <c r="A73" s="10"/>
      <c r="B73" s="15" t="s">
        <v>87</v>
      </c>
      <c r="C73" s="36"/>
    </row>
    <row r="74" spans="1:5" x14ac:dyDescent="0.6">
      <c r="A74" s="10"/>
      <c r="B74" s="31" t="s">
        <v>88</v>
      </c>
      <c r="C74" s="37">
        <f>SUM(C75:C76)</f>
        <v>15100</v>
      </c>
    </row>
    <row r="75" spans="1:5" ht="50.25" customHeight="1" x14ac:dyDescent="0.6">
      <c r="A75" s="10"/>
      <c r="B75" s="43" t="s">
        <v>89</v>
      </c>
      <c r="C75" s="39">
        <v>5100</v>
      </c>
    </row>
    <row r="76" spans="1:5" x14ac:dyDescent="0.6">
      <c r="A76" s="10"/>
      <c r="B76" s="33" t="s">
        <v>90</v>
      </c>
      <c r="C76" s="39">
        <v>10000</v>
      </c>
    </row>
    <row r="77" spans="1:5" x14ac:dyDescent="0.6">
      <c r="A77" s="10"/>
      <c r="B77" s="31" t="s">
        <v>91</v>
      </c>
      <c r="C77" s="37">
        <v>27220</v>
      </c>
    </row>
    <row r="78" spans="1:5" x14ac:dyDescent="0.6">
      <c r="A78" s="10"/>
      <c r="B78" s="15" t="s">
        <v>92</v>
      </c>
      <c r="C78" s="36"/>
      <c r="E78" s="4"/>
    </row>
    <row r="79" spans="1:5" x14ac:dyDescent="0.6">
      <c r="A79" s="10"/>
      <c r="B79" s="31" t="s">
        <v>93</v>
      </c>
      <c r="C79" s="37">
        <f>SUM(C80:C82)</f>
        <v>95000</v>
      </c>
      <c r="E79" s="4"/>
    </row>
    <row r="80" spans="1:5" x14ac:dyDescent="0.6">
      <c r="A80" s="10"/>
      <c r="B80" s="15" t="s">
        <v>92</v>
      </c>
      <c r="C80" s="36">
        <v>40000</v>
      </c>
    </row>
    <row r="81" spans="1:5" x14ac:dyDescent="0.6">
      <c r="A81" s="10"/>
      <c r="B81" s="15" t="s">
        <v>94</v>
      </c>
      <c r="C81" s="36">
        <v>40000</v>
      </c>
      <c r="E81" s="4"/>
    </row>
    <row r="82" spans="1:5" x14ac:dyDescent="0.6">
      <c r="A82" s="10"/>
      <c r="B82" s="15" t="s">
        <v>95</v>
      </c>
      <c r="C82" s="36">
        <v>15000</v>
      </c>
    </row>
    <row r="83" spans="1:5" x14ac:dyDescent="0.6">
      <c r="A83" s="10"/>
      <c r="B83" s="29" t="s">
        <v>96</v>
      </c>
      <c r="C83" s="37">
        <f>SUM(C84+C87+C88)</f>
        <v>6500</v>
      </c>
    </row>
    <row r="84" spans="1:5" ht="25.5" customHeight="1" x14ac:dyDescent="0.6">
      <c r="A84" s="10"/>
      <c r="B84" s="44" t="s">
        <v>109</v>
      </c>
      <c r="C84" s="36">
        <v>2000</v>
      </c>
    </row>
    <row r="85" spans="1:5" x14ac:dyDescent="0.6">
      <c r="A85" s="10"/>
      <c r="B85" s="15" t="s">
        <v>98</v>
      </c>
      <c r="C85" s="36"/>
    </row>
    <row r="86" spans="1:5" x14ac:dyDescent="0.6">
      <c r="A86" s="56"/>
      <c r="B86" s="54" t="s">
        <v>99</v>
      </c>
      <c r="C86" s="36"/>
    </row>
    <row r="87" spans="1:5" x14ac:dyDescent="0.6">
      <c r="A87" s="56"/>
      <c r="B87" s="54" t="s">
        <v>111</v>
      </c>
      <c r="C87" s="36">
        <v>1500</v>
      </c>
    </row>
    <row r="88" spans="1:5" x14ac:dyDescent="0.6">
      <c r="A88" s="56"/>
      <c r="B88" s="54" t="s">
        <v>110</v>
      </c>
      <c r="C88" s="36">
        <v>3000</v>
      </c>
    </row>
    <row r="89" spans="1:5" x14ac:dyDescent="0.6">
      <c r="A89" s="56"/>
      <c r="B89" s="82" t="s">
        <v>124</v>
      </c>
      <c r="C89" s="83">
        <f>SUM(C90:C92)</f>
        <v>10900</v>
      </c>
    </row>
    <row r="90" spans="1:5" x14ac:dyDescent="0.6">
      <c r="A90" s="56"/>
      <c r="B90" s="15" t="s">
        <v>97</v>
      </c>
      <c r="C90" s="36">
        <f>SUM(1700*2)</f>
        <v>3400</v>
      </c>
    </row>
    <row r="91" spans="1:5" x14ac:dyDescent="0.6">
      <c r="A91" s="56"/>
      <c r="B91" s="14" t="s">
        <v>126</v>
      </c>
      <c r="C91" s="36">
        <f>SUM(100*35)</f>
        <v>3500</v>
      </c>
    </row>
    <row r="92" spans="1:5" x14ac:dyDescent="0.6">
      <c r="A92" s="56"/>
      <c r="B92" s="54" t="s">
        <v>125</v>
      </c>
      <c r="C92" s="36">
        <f>SUM(2000*2)</f>
        <v>4000</v>
      </c>
    </row>
    <row r="93" spans="1:5" x14ac:dyDescent="0.6">
      <c r="A93" s="56"/>
      <c r="B93" s="84" t="s">
        <v>127</v>
      </c>
      <c r="C93" s="83">
        <v>15000</v>
      </c>
    </row>
    <row r="94" spans="1:5" x14ac:dyDescent="0.6">
      <c r="A94" s="56"/>
      <c r="B94" s="54" t="s">
        <v>128</v>
      </c>
      <c r="C94" s="36">
        <v>15000</v>
      </c>
    </row>
    <row r="95" spans="1:5" x14ac:dyDescent="0.6">
      <c r="A95" s="61"/>
      <c r="B95" s="85" t="s">
        <v>129</v>
      </c>
      <c r="C95" s="86" t="s">
        <v>100</v>
      </c>
    </row>
    <row r="96" spans="1:5" x14ac:dyDescent="0.6">
      <c r="A96" s="51"/>
      <c r="B96" s="54"/>
      <c r="C96" s="65"/>
    </row>
    <row r="97" spans="1:3" x14ac:dyDescent="0.6">
      <c r="A97" s="51"/>
      <c r="B97" s="54"/>
      <c r="C97" s="65"/>
    </row>
  </sheetData>
  <mergeCells count="10">
    <mergeCell ref="A66:A67"/>
    <mergeCell ref="B66:B67"/>
    <mergeCell ref="C66:C67"/>
    <mergeCell ref="A1:C1"/>
    <mergeCell ref="A2:C2"/>
    <mergeCell ref="A3:A4"/>
    <mergeCell ref="B3:B4"/>
    <mergeCell ref="A34:A35"/>
    <mergeCell ref="B34:B35"/>
    <mergeCell ref="C34:C3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เปลี่ยนแปลงงบ (ล่าสุด)</vt:lpstr>
      <vt:lpstr>เปลี่ยนแปลงงบ (สรุปรายงาน)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2020-03-19T09:56:21Z</cp:lastPrinted>
  <dcterms:created xsi:type="dcterms:W3CDTF">2020-03-12T07:36:25Z</dcterms:created>
  <dcterms:modified xsi:type="dcterms:W3CDTF">2020-03-19T10:09:25Z</dcterms:modified>
</cp:coreProperties>
</file>